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oque" sheetId="1" state="visible" r:id="rId1"/>
    <sheet name="Movimentações" sheetId="2" state="visible" r:id="rId2"/>
    <sheet name="Como usar" sheetId="3" state="visible" r:id="rId3"/>
  </sheets>
  <definedNames>
    <definedName name="_xlnm.Print_Area" localSheetId="0">'Estoque'!$A$1:$N$63</definedName>
    <definedName name="_xlnm._FilterDatabase" localSheetId="1" hidden="1">'Movimentações'!$B$6:$G$306</definedName>
    <definedName name="_xlnm.Print_Area" localSheetId="1">'Movimentações'!$A$1:$G$306</definedName>
    <definedName name="_xlnm.Print_Area" localSheetId="2">'Como usar'!$A$1:$B$27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 h:mm:ss"/>
    <numFmt numFmtId="166" formatCode="dd/mm/yyyy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55555"/>
      <sz val="10"/>
    </font>
    <font>
      <name val="Calibri"/>
      <b val="1"/>
      <color rgb="00000000"/>
      <sz val="11"/>
    </font>
    <font>
      <name val="Calibri"/>
      <b val="1"/>
      <color rgb="00000000"/>
      <sz val="10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b val="1"/>
      <color rgb="00FFFFFF"/>
      <sz val="10"/>
    </font>
    <font>
      <name val="Calibri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A855F7"/>
      </patternFill>
    </fill>
    <fill>
      <patternFill patternType="solid">
        <fgColor rgb="00F3E8FF"/>
      </patternFill>
    </fill>
    <fill>
      <patternFill patternType="solid">
        <fgColor rgb="00F6F6F6"/>
      </patternFill>
    </fill>
  </fills>
  <borders count="4">
    <border>
      <left/>
      <right/>
      <top/>
      <bottom/>
      <diagonal/>
    </border>
    <border>
      <left style="thin">
        <color rgb="00A855F7"/>
      </left>
      <right style="thin">
        <color rgb="00A855F7"/>
      </right>
      <top style="thin">
        <color rgb="00A855F7"/>
      </top>
      <bottom style="thin">
        <color rgb="00A855F7"/>
      </bottom>
    </border>
    <border>
      <bottom style="thin">
        <color rgb="00E5E5E5"/>
      </bottom>
    </border>
    <border>
      <left style="thin">
        <color rgb="00D8B4FE"/>
      </left>
      <right style="thin">
        <color rgb="00D8B4FE"/>
      </right>
      <top style="thin">
        <color rgb="00D8B4FE"/>
      </top>
      <bottom style="thin">
        <color rgb="00D8B4F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0" borderId="0" applyAlignment="1" pivotButton="0" quotePrefix="0" xfId="0">
      <alignment vertical="center" indent="1"/>
    </xf>
    <xf numFmtId="0" fontId="4" fillId="3" borderId="1" applyAlignment="1" pivotButton="0" quotePrefix="0" xfId="0">
      <alignment horizontal="center" vertical="center" shrinkToFit="1"/>
    </xf>
    <xf numFmtId="0" fontId="5" fillId="2" borderId="0" applyAlignment="1" pivotButton="0" quotePrefix="0" xfId="0">
      <alignment vertical="center" indent="1"/>
    </xf>
    <xf numFmtId="0" fontId="5" fillId="2" borderId="0" applyAlignment="1" pivotButton="0" quotePrefix="0" xfId="0">
      <alignment horizontal="center" vertical="center"/>
    </xf>
    <xf numFmtId="0" fontId="6" fillId="0" borderId="2" applyAlignment="1" pivotButton="0" quotePrefix="0" xfId="0">
      <alignment vertical="center" indent="1"/>
    </xf>
    <xf numFmtId="0" fontId="0" fillId="0" borderId="2" pivotButton="0" quotePrefix="0" xfId="0"/>
    <xf numFmtId="1" fontId="3" fillId="4" borderId="2" applyAlignment="1" pivotButton="0" quotePrefix="0" xfId="0">
      <alignment horizontal="center" vertical="center" indent="1"/>
    </xf>
    <xf numFmtId="0" fontId="7" fillId="2" borderId="0" applyAlignment="1" pivotButton="0" quotePrefix="0" xfId="0">
      <alignment horizontal="left" vertical="center" wrapText="1" indent="1"/>
    </xf>
    <xf numFmtId="0" fontId="7" fillId="2" borderId="0" applyAlignment="1" pivotButton="0" quotePrefix="0" xfId="0">
      <alignment horizontal="center" vertical="center" wrapText="1"/>
    </xf>
    <xf numFmtId="0" fontId="6" fillId="3" borderId="3" applyAlignment="1" applyProtection="1" pivotButton="0" quotePrefix="0" xfId="0">
      <alignment horizontal="left" vertical="center" indent="1"/>
      <protection locked="0" hidden="0"/>
    </xf>
    <xf numFmtId="0" fontId="6" fillId="3" borderId="3" applyAlignment="1" applyProtection="1" pivotButton="0" quotePrefix="0" xfId="0">
      <alignment horizontal="center" vertical="center"/>
      <protection locked="0" hidden="0"/>
    </xf>
    <xf numFmtId="0" fontId="6" fillId="3" borderId="3" applyAlignment="1" applyProtection="1" pivotButton="0" quotePrefix="0" xfId="0">
      <alignment horizontal="right" vertical="center" indent="1"/>
      <protection locked="0" hidden="0"/>
    </xf>
    <xf numFmtId="0" fontId="6" fillId="4" borderId="2" applyAlignment="1" pivotButton="0" quotePrefix="0" xfId="0">
      <alignment horizontal="right" vertical="center" indent="1"/>
    </xf>
    <xf numFmtId="0" fontId="3" fillId="4" borderId="2" applyAlignment="1" pivotButton="0" quotePrefix="0" xfId="0">
      <alignment horizontal="right" vertical="center" indent="1"/>
    </xf>
    <xf numFmtId="164" fontId="6" fillId="4" borderId="2" applyAlignment="1" pivotButton="0" quotePrefix="0" xfId="0">
      <alignment horizontal="right" vertical="center" indent="1"/>
    </xf>
    <xf numFmtId="0" fontId="3" fillId="4" borderId="2" applyAlignment="1" pivotButton="0" quotePrefix="0" xfId="0">
      <alignment horizontal="left" vertical="center" wrapText="1" indent="1"/>
    </xf>
    <xf numFmtId="0" fontId="8" fillId="0" borderId="0" applyAlignment="1" pivotButton="0" quotePrefix="0" xfId="0">
      <alignment vertical="center" wrapText="1" indent="1"/>
    </xf>
    <xf numFmtId="166" fontId="6" fillId="3" borderId="3" applyAlignment="1" applyProtection="1" pivotButton="0" quotePrefix="0" xfId="0">
      <alignment horizontal="center" vertical="center"/>
      <protection locked="0" hidden="0"/>
    </xf>
    <xf numFmtId="0" fontId="6" fillId="4" borderId="2" applyAlignment="1" pivotButton="0" quotePrefix="0" xfId="0">
      <alignment horizontal="left" vertical="center" wrapText="1" indent="1"/>
    </xf>
    <xf numFmtId="0" fontId="6" fillId="0" borderId="0" applyAlignment="1" pivotButton="0" quotePrefix="0" xfId="0">
      <alignment vertical="center" wrapText="1" indent="1"/>
    </xf>
    <xf numFmtId="0" fontId="2" fillId="0" borderId="0" applyAlignment="1" pivotButton="0" quotePrefix="0" xfId="0">
      <alignment indent="1"/>
    </xf>
  </cellXfs>
  <cellStyles count="1">
    <cellStyle name="Normal" xfId="0" builtinId="0" hidden="0"/>
  </cellStyles>
  <dxfs count="2">
    <dxf>
      <font>
        <b val="1"/>
        <color rgb="00B42318"/>
      </font>
      <fill>
        <patternFill>
          <bgColor rgb="00FDECEC"/>
        </patternFill>
      </fill>
    </dxf>
    <dxf>
      <font>
        <b val="1"/>
        <color rgb="007E22C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N68"/>
  <sheetViews>
    <sheetView showGridLines="0" workbookViewId="0">
      <pane ySplit="13" topLeftCell="A14" activePane="bottomLeft" state="frozen"/>
      <selection pane="bottomLeft" activeCell="B14" sqref="B14"/>
    </sheetView>
  </sheetViews>
  <sheetFormatPr baseColWidth="8" defaultRowHeight="15"/>
  <cols>
    <col width="2" customWidth="1" min="1" max="1"/>
    <col width="10" customWidth="1" min="2" max="2"/>
    <col width="30" customWidth="1" min="3" max="3"/>
    <col width="9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  <col width="12" customWidth="1" min="10" max="10"/>
    <col width="12" customWidth="1" min="11" max="11"/>
    <col width="11" customWidth="1" min="12" max="12"/>
    <col width="10" customWidth="1" min="13" max="13"/>
    <col width="28" customWidth="1" min="14" max="14"/>
  </cols>
  <sheetData>
    <row r="1" ht="36" customHeight="1">
      <c r="B1" s="1" t="inlineStr">
        <is>
          <t>DIG · Controle de estoque com ponto de pedido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2" customHeight="1">
      <c r="B2" s="3" t="inlineStr">
        <is>
          <t>Registre entradas e saídas e saiba, item a item, a hora de pedir de novo antes de faltar. Development Inovation Growth · material gratuito.</t>
        </is>
      </c>
    </row>
    <row r="4" ht="24" customHeight="1">
      <c r="B4" s="4" t="inlineStr">
        <is>
          <t>Legenda</t>
        </is>
      </c>
      <c r="C4" s="5" t="inlineStr">
        <is>
          <t>Você preenche</t>
        </is>
      </c>
      <c r="D4" s="3" t="inlineStr">
        <is>
          <t>Troque só as células em roxo claro. As movimentações ficam na aba Movimentações. Os valores que vêm preenchidos são um exemplo.</t>
        </is>
      </c>
    </row>
    <row r="6" ht="24" customHeight="1">
      <c r="B6" s="6" t="inlineStr">
        <is>
          <t>Resumo</t>
        </is>
      </c>
      <c r="D6" s="7" t="inlineStr">
        <is>
          <t>Itens</t>
        </is>
      </c>
    </row>
    <row r="7" ht="20" customHeight="1">
      <c r="B7" s="8" t="inlineStr">
        <is>
          <t>Produtos cadastrados</t>
        </is>
      </c>
      <c r="C7" s="9" t="n"/>
      <c r="D7" s="10">
        <f>COUNT(H14:H63)</f>
        <v>6</v>
      </c>
    </row>
    <row r="8" ht="20" customHeight="1">
      <c r="B8" s="8" t="inlineStr">
        <is>
          <t>Em ruptura (sem estoque)</t>
        </is>
      </c>
      <c r="C8" s="9" t="n"/>
      <c r="D8" s="10">
        <f>COUNTIF(N14:N63,"Ruptura: sem estoque")</f>
        <v>1</v>
      </c>
    </row>
    <row r="9" ht="20" customHeight="1">
      <c r="B9" s="8" t="inlineStr">
        <is>
          <t>Abaixo do estoque mínimo</t>
        </is>
      </c>
      <c r="C9" s="9" t="n"/>
      <c r="D9" s="10">
        <f>COUNTIF(N14:N63,"Abaixo do mínimo: compre já")</f>
        <v>1</v>
      </c>
    </row>
    <row r="10" ht="20" customHeight="1">
      <c r="B10" s="8" t="inlineStr">
        <is>
          <t>No ponto de pedido</t>
        </is>
      </c>
      <c r="C10" s="9" t="n"/>
      <c r="D10" s="10">
        <f>COUNTIF(N14:N63,"Hora de pedir")</f>
        <v>2</v>
      </c>
    </row>
    <row r="12" ht="24" customHeight="1">
      <c r="B12" s="6" t="inlineStr">
        <is>
          <t>Produtos e situação</t>
        </is>
      </c>
    </row>
    <row r="13" ht="50.5" customHeight="1">
      <c r="B13" s="11" t="inlineStr">
        <is>
          <t>Código</t>
        </is>
      </c>
      <c r="C13" s="12" t="inlineStr">
        <is>
          <t>Produto</t>
        </is>
      </c>
      <c r="D13" s="12" t="inlineStr">
        <is>
          <t>Unidade</t>
        </is>
      </c>
      <c r="E13" s="12" t="inlineStr">
        <is>
          <t>Estoque inicial</t>
        </is>
      </c>
      <c r="F13" s="12" t="inlineStr">
        <is>
          <t>Entradas</t>
        </is>
      </c>
      <c r="G13" s="12" t="inlineStr">
        <is>
          <t>Saídas</t>
        </is>
      </c>
      <c r="H13" s="12" t="inlineStr">
        <is>
          <t>Saldo atual</t>
        </is>
      </c>
      <c r="I13" s="12" t="inlineStr">
        <is>
          <t>Estoque mínimo (segurança)</t>
        </is>
      </c>
      <c r="J13" s="12" t="inlineStr">
        <is>
          <t>Consumo médio por dia</t>
        </is>
      </c>
      <c r="K13" s="12" t="inlineStr">
        <is>
          <t>Prazo de entrega (dias)</t>
        </is>
      </c>
      <c r="L13" s="12" t="inlineStr">
        <is>
          <t>Ponto de pedido</t>
        </is>
      </c>
      <c r="M13" s="12" t="inlineStr">
        <is>
          <t>Dias de estoque</t>
        </is>
      </c>
      <c r="N13" s="12" t="inlineStr">
        <is>
          <t>Situação</t>
        </is>
      </c>
    </row>
    <row r="14" ht="20" customHeight="1">
      <c r="B14" s="13" t="inlineStr">
        <is>
          <t>P001</t>
        </is>
      </c>
      <c r="C14" s="13" t="inlineStr">
        <is>
          <t>Parafuso 6 mm (caixa com 100)</t>
        </is>
      </c>
      <c r="D14" s="14" t="inlineStr">
        <is>
          <t>cx</t>
        </is>
      </c>
      <c r="E14" s="15" t="n">
        <v>40</v>
      </c>
      <c r="F14" s="16">
        <f>IF(B14="","",SUMIFS('Movimentações'!$F$7:$F$306,'Movimentações'!$C$7:$C$306,B14&amp;"",'Movimentações'!$E$7:$E$306,"Entrada"))</f>
        <v>0</v>
      </c>
      <c r="G14" s="16">
        <f>IF(B14="","",SUMIFS('Movimentações'!$F$7:$F$306,'Movimentações'!$C$7:$C$306,B14&amp;"",'Movimentações'!$E$7:$E$306,"Saída"))</f>
        <v>30</v>
      </c>
      <c r="H14" s="17">
        <f>IF(B14="","",E14+F14-G14)</f>
        <v>10</v>
      </c>
      <c r="I14" s="15" t="n">
        <v>10</v>
      </c>
      <c r="J14" s="15" t="n">
        <v>2</v>
      </c>
      <c r="K14" s="15" t="n">
        <v>5</v>
      </c>
      <c r="L14" s="16">
        <f>IF(B14="","",J14*K14+I14)</f>
        <v>20</v>
      </c>
      <c r="M14" s="18">
        <f>IF(B14="","",IF(J14&gt;0,H14/J14,"-"))</f>
        <v>5</v>
      </c>
      <c r="N14" s="19" t="str">
        <f>IF(B14="","",IF(H14&lt;=0,"Ruptura: sem estoque",IF(H14&lt;=I14,"Abaixo do mínimo: compre já",IF(H14&lt;=L14,"Hora de pedir","OK"))))</f>
        <v>Abaixo do mínimo: compre já</v>
      </c>
    </row>
    <row r="15" ht="20" customHeight="1">
      <c r="B15" s="13" t="inlineStr">
        <is>
          <t>P002</t>
        </is>
      </c>
      <c r="C15" s="13" t="inlineStr">
        <is>
          <t>Fita isolante</t>
        </is>
      </c>
      <c r="D15" s="14" t="inlineStr">
        <is>
          <t>un</t>
        </is>
      </c>
      <c r="E15" s="15" t="n">
        <v>120</v>
      </c>
      <c r="F15" s="16">
        <f>IF(B15="","",SUMIFS('Movimentações'!$F$7:$F$306,'Movimentações'!$C$7:$C$306,B15&amp;"",'Movimentações'!$E$7:$E$306,"Entrada"))</f>
        <v>50</v>
      </c>
      <c r="G15" s="16">
        <f>IF(B15="","",SUMIFS('Movimentações'!$F$7:$F$306,'Movimentações'!$C$7:$C$306,B15&amp;"",'Movimentações'!$E$7:$E$306,"Saída"))</f>
        <v>110</v>
      </c>
      <c r="H15" s="17">
        <f>IF(B15="","",E15+F15-G15)</f>
        <v>60</v>
      </c>
      <c r="I15" s="15" t="n">
        <v>30</v>
      </c>
      <c r="J15" s="15" t="n">
        <v>6</v>
      </c>
      <c r="K15" s="15" t="n">
        <v>7</v>
      </c>
      <c r="L15" s="16">
        <f>IF(B15="","",J15*K15+I15)</f>
        <v>72</v>
      </c>
      <c r="M15" s="18">
        <f>IF(B15="","",IF(J15&gt;0,H15/J15,"-"))</f>
        <v>10</v>
      </c>
      <c r="N15" s="19" t="str">
        <f>IF(B15="","",IF(H15&lt;=0,"Ruptura: sem estoque",IF(H15&lt;=I15,"Abaixo do mínimo: compre já",IF(H15&lt;=L15,"Hora de pedir","OK"))))</f>
        <v>Hora de pedir</v>
      </c>
    </row>
    <row r="16" ht="20" customHeight="1">
      <c r="B16" s="13" t="inlineStr">
        <is>
          <t>P003</t>
        </is>
      </c>
      <c r="C16" s="13" t="inlineStr">
        <is>
          <t>Luva de proteção</t>
        </is>
      </c>
      <c r="D16" s="14" t="inlineStr">
        <is>
          <t>par</t>
        </is>
      </c>
      <c r="E16" s="15" t="n">
        <v>60</v>
      </c>
      <c r="F16" s="16">
        <f>IF(B16="","",SUMIFS('Movimentações'!$F$7:$F$306,'Movimentações'!$C$7:$C$306,B16&amp;"",'Movimentações'!$E$7:$E$306,"Entrada"))</f>
        <v>30</v>
      </c>
      <c r="G16" s="16">
        <f>IF(B16="","",SUMIFS('Movimentações'!$F$7:$F$306,'Movimentações'!$C$7:$C$306,B16&amp;"",'Movimentações'!$E$7:$E$306,"Saída"))</f>
        <v>25</v>
      </c>
      <c r="H16" s="17">
        <f>IF(B16="","",E16+F16-G16)</f>
        <v>65</v>
      </c>
      <c r="I16" s="15" t="n">
        <v>20</v>
      </c>
      <c r="J16" s="15" t="n">
        <v>3</v>
      </c>
      <c r="K16" s="15" t="n">
        <v>10</v>
      </c>
      <c r="L16" s="16">
        <f>IF(B16="","",J16*K16+I16)</f>
        <v>50</v>
      </c>
      <c r="M16" s="18">
        <f>IF(B16="","",IF(J16&gt;0,H16/J16,"-"))</f>
        <v>21.666666666666668</v>
      </c>
      <c r="N16" s="19" t="str">
        <f>IF(B16="","",IF(H16&lt;=0,"Ruptura: sem estoque",IF(H16&lt;=I16,"Abaixo do mínimo: compre já",IF(H16&lt;=L16,"Hora de pedir","OK"))))</f>
        <v>OK</v>
      </c>
    </row>
    <row r="17" ht="20" customHeight="1">
      <c r="B17" s="13" t="inlineStr">
        <is>
          <t>P004</t>
        </is>
      </c>
      <c r="C17" s="13" t="inlineStr">
        <is>
          <t>Cabo 2,5 mm (rolo)</t>
        </is>
      </c>
      <c r="D17" s="14" t="inlineStr">
        <is>
          <t>rolo</t>
        </is>
      </c>
      <c r="E17" s="15" t="n">
        <v>15</v>
      </c>
      <c r="F17" s="16">
        <f>IF(B17="","",SUMIFS('Movimentações'!$F$7:$F$306,'Movimentações'!$C$7:$C$306,B17&amp;"",'Movimentações'!$E$7:$E$306,"Entrada"))</f>
        <v>0</v>
      </c>
      <c r="G17" s="16">
        <f>IF(B17="","",SUMIFS('Movimentações'!$F$7:$F$306,'Movimentações'!$C$7:$C$306,B17&amp;"",'Movimentações'!$E$7:$E$306,"Saída"))</f>
        <v>15</v>
      </c>
      <c r="H17" s="17">
        <f>IF(B17="","",E17+F17-G17)</f>
        <v>0</v>
      </c>
      <c r="I17" s="15" t="n">
        <v>5</v>
      </c>
      <c r="J17" s="15" t="n">
        <v>1</v>
      </c>
      <c r="K17" s="15" t="n">
        <v>15</v>
      </c>
      <c r="L17" s="16">
        <f>IF(B17="","",J17*K17+I17)</f>
        <v>20</v>
      </c>
      <c r="M17" s="18">
        <f>IF(B17="","",IF(J17&gt;0,H17/J17,"-"))</f>
        <v>0</v>
      </c>
      <c r="N17" s="19" t="str">
        <f>IF(B17="","",IF(H17&lt;=0,"Ruptura: sem estoque",IF(H17&lt;=I17,"Abaixo do mínimo: compre já",IF(H17&lt;=L17,"Hora de pedir","OK"))))</f>
        <v>Ruptura: sem estoque</v>
      </c>
    </row>
    <row r="18" ht="20" customHeight="1">
      <c r="B18" s="13" t="inlineStr">
        <is>
          <t>P005</t>
        </is>
      </c>
      <c r="C18" s="13" t="inlineStr">
        <is>
          <t>Disjuntor 20 A</t>
        </is>
      </c>
      <c r="D18" s="14" t="inlineStr">
        <is>
          <t>un</t>
        </is>
      </c>
      <c r="E18" s="15" t="n">
        <v>25</v>
      </c>
      <c r="F18" s="16">
        <f>IF(B18="","",SUMIFS('Movimentações'!$F$7:$F$306,'Movimentações'!$C$7:$C$306,B18&amp;"",'Movimentações'!$E$7:$E$306,"Entrada"))</f>
        <v>0</v>
      </c>
      <c r="G18" s="16">
        <f>IF(B18="","",SUMIFS('Movimentações'!$F$7:$F$306,'Movimentações'!$C$7:$C$306,B18&amp;"",'Movimentações'!$E$7:$E$306,"Saída"))</f>
        <v>9</v>
      </c>
      <c r="H18" s="17">
        <f>IF(B18="","",E18+F18-G18)</f>
        <v>16</v>
      </c>
      <c r="I18" s="15" t="n">
        <v>8</v>
      </c>
      <c r="J18" s="15" t="n">
        <v>1.5</v>
      </c>
      <c r="K18" s="15" t="n">
        <v>12</v>
      </c>
      <c r="L18" s="16">
        <f>IF(B18="","",J18*K18+I18)</f>
        <v>26</v>
      </c>
      <c r="M18" s="18">
        <f>IF(B18="","",IF(J18&gt;0,H18/J18,"-"))</f>
        <v>10.666666666666666</v>
      </c>
      <c r="N18" s="19" t="str">
        <f>IF(B18="","",IF(H18&lt;=0,"Ruptura: sem estoque",IF(H18&lt;=I18,"Abaixo do mínimo: compre já",IF(H18&lt;=L18,"Hora de pedir","OK"))))</f>
        <v>Hora de pedir</v>
      </c>
    </row>
    <row r="19" ht="20" customHeight="1">
      <c r="B19" s="13" t="inlineStr">
        <is>
          <t>P006</t>
        </is>
      </c>
      <c r="C19" s="13" t="inlineStr">
        <is>
          <t>Lâmpada LED 9 W</t>
        </is>
      </c>
      <c r="D19" s="14" t="inlineStr">
        <is>
          <t>un</t>
        </is>
      </c>
      <c r="E19" s="15" t="n">
        <v>100</v>
      </c>
      <c r="F19" s="16">
        <f>IF(B19="","",SUMIFS('Movimentações'!$F$7:$F$306,'Movimentações'!$C$7:$C$306,B19&amp;"",'Movimentações'!$E$7:$E$306,"Entrada"))</f>
        <v>0</v>
      </c>
      <c r="G19" s="16">
        <f>IF(B19="","",SUMIFS('Movimentações'!$F$7:$F$306,'Movimentações'!$C$7:$C$306,B19&amp;"",'Movimentações'!$E$7:$E$306,"Saída"))</f>
        <v>50</v>
      </c>
      <c r="H19" s="17">
        <f>IF(B19="","",E19+F19-G19)</f>
        <v>50</v>
      </c>
      <c r="I19" s="15" t="n">
        <v>20</v>
      </c>
      <c r="J19" s="15" t="n">
        <v>4</v>
      </c>
      <c r="K19" s="15" t="n">
        <v>6</v>
      </c>
      <c r="L19" s="16">
        <f>IF(B19="","",J19*K19+I19)</f>
        <v>44</v>
      </c>
      <c r="M19" s="18">
        <f>IF(B19="","",IF(J19&gt;0,H19/J19,"-"))</f>
        <v>12.5</v>
      </c>
      <c r="N19" s="19" t="str">
        <f>IF(B19="","",IF(H19&lt;=0,"Ruptura: sem estoque",IF(H19&lt;=I19,"Abaixo do mínimo: compre já",IF(H19&lt;=L19,"Hora de pedir","OK"))))</f>
        <v>OK</v>
      </c>
    </row>
    <row r="20" ht="20" customHeight="1">
      <c r="B20" s="13" t="n"/>
      <c r="C20" s="13" t="n"/>
      <c r="D20" s="14" t="n"/>
      <c r="E20" s="15" t="n"/>
      <c r="F20" s="16" t="str">
        <f>IF(B20="","",SUMIFS('Movimentações'!$F$7:$F$306,'Movimentações'!$C$7:$C$306,B20&amp;"",'Movimentações'!$E$7:$E$306,"Entrada"))</f>
        <v/>
      </c>
      <c r="G20" s="16" t="str">
        <f>IF(B20="","",SUMIFS('Movimentações'!$F$7:$F$306,'Movimentações'!$C$7:$C$306,B20&amp;"",'Movimentações'!$E$7:$E$306,"Saída"))</f>
        <v/>
      </c>
      <c r="H20" s="17" t="str">
        <f>IF(B20="","",E20+F20-G20)</f>
        <v/>
      </c>
      <c r="I20" s="15" t="n"/>
      <c r="J20" s="15" t="n"/>
      <c r="K20" s="15" t="n"/>
      <c r="L20" s="16" t="str">
        <f>IF(B20="","",J20*K20+I20)</f>
        <v/>
      </c>
      <c r="M20" s="18" t="str">
        <f>IF(B20="","",IF(J20&gt;0,H20/J20,"-"))</f>
        <v/>
      </c>
      <c r="N20" s="19" t="str">
        <f>IF(B20="","",IF(H20&lt;=0,"Ruptura: sem estoque",IF(H20&lt;=I20,"Abaixo do mínimo: compre já",IF(H20&lt;=L20,"Hora de pedir","OK"))))</f>
        <v/>
      </c>
    </row>
    <row r="21" ht="20" customHeight="1">
      <c r="B21" s="13" t="n"/>
      <c r="C21" s="13" t="n"/>
      <c r="D21" s="14" t="n"/>
      <c r="E21" s="15" t="n"/>
      <c r="F21" s="16" t="str">
        <f>IF(B21="","",SUMIFS('Movimentações'!$F$7:$F$306,'Movimentações'!$C$7:$C$306,B21&amp;"",'Movimentações'!$E$7:$E$306,"Entrada"))</f>
        <v/>
      </c>
      <c r="G21" s="16" t="str">
        <f>IF(B21="","",SUMIFS('Movimentações'!$F$7:$F$306,'Movimentações'!$C$7:$C$306,B21&amp;"",'Movimentações'!$E$7:$E$306,"Saída"))</f>
        <v/>
      </c>
      <c r="H21" s="17" t="str">
        <f>IF(B21="","",E21+F21-G21)</f>
        <v/>
      </c>
      <c r="I21" s="15" t="n"/>
      <c r="J21" s="15" t="n"/>
      <c r="K21" s="15" t="n"/>
      <c r="L21" s="16" t="str">
        <f>IF(B21="","",J21*K21+I21)</f>
        <v/>
      </c>
      <c r="M21" s="18" t="str">
        <f>IF(B21="","",IF(J21&gt;0,H21/J21,"-"))</f>
        <v/>
      </c>
      <c r="N21" s="19" t="str">
        <f>IF(B21="","",IF(H21&lt;=0,"Ruptura: sem estoque",IF(H21&lt;=I21,"Abaixo do mínimo: compre já",IF(H21&lt;=L21,"Hora de pedir","OK"))))</f>
        <v/>
      </c>
    </row>
    <row r="22" ht="20" customHeight="1">
      <c r="B22" s="13" t="n"/>
      <c r="C22" s="13" t="n"/>
      <c r="D22" s="14" t="n"/>
      <c r="E22" s="15" t="n"/>
      <c r="F22" s="16" t="str">
        <f>IF(B22="","",SUMIFS('Movimentações'!$F$7:$F$306,'Movimentações'!$C$7:$C$306,B22&amp;"",'Movimentações'!$E$7:$E$306,"Entrada"))</f>
        <v/>
      </c>
      <c r="G22" s="16" t="str">
        <f>IF(B22="","",SUMIFS('Movimentações'!$F$7:$F$306,'Movimentações'!$C$7:$C$306,B22&amp;"",'Movimentações'!$E$7:$E$306,"Saída"))</f>
        <v/>
      </c>
      <c r="H22" s="17" t="str">
        <f>IF(B22="","",E22+F22-G22)</f>
        <v/>
      </c>
      <c r="I22" s="15" t="n"/>
      <c r="J22" s="15" t="n"/>
      <c r="K22" s="15" t="n"/>
      <c r="L22" s="16" t="str">
        <f>IF(B22="","",J22*K22+I22)</f>
        <v/>
      </c>
      <c r="M22" s="18" t="str">
        <f>IF(B22="","",IF(J22&gt;0,H22/J22,"-"))</f>
        <v/>
      </c>
      <c r="N22" s="19" t="str">
        <f>IF(B22="","",IF(H22&lt;=0,"Ruptura: sem estoque",IF(H22&lt;=I22,"Abaixo do mínimo: compre já",IF(H22&lt;=L22,"Hora de pedir","OK"))))</f>
        <v/>
      </c>
    </row>
    <row r="23" ht="20" customHeight="1">
      <c r="B23" s="13" t="n"/>
      <c r="C23" s="13" t="n"/>
      <c r="D23" s="14" t="n"/>
      <c r="E23" s="15" t="n"/>
      <c r="F23" s="16" t="str">
        <f>IF(B23="","",SUMIFS('Movimentações'!$F$7:$F$306,'Movimentações'!$C$7:$C$306,B23&amp;"",'Movimentações'!$E$7:$E$306,"Entrada"))</f>
        <v/>
      </c>
      <c r="G23" s="16" t="str">
        <f>IF(B23="","",SUMIFS('Movimentações'!$F$7:$F$306,'Movimentações'!$C$7:$C$306,B23&amp;"",'Movimentações'!$E$7:$E$306,"Saída"))</f>
        <v/>
      </c>
      <c r="H23" s="17" t="str">
        <f>IF(B23="","",E23+F23-G23)</f>
        <v/>
      </c>
      <c r="I23" s="15" t="n"/>
      <c r="J23" s="15" t="n"/>
      <c r="K23" s="15" t="n"/>
      <c r="L23" s="16" t="str">
        <f>IF(B23="","",J23*K23+I23)</f>
        <v/>
      </c>
      <c r="M23" s="18" t="str">
        <f>IF(B23="","",IF(J23&gt;0,H23/J23,"-"))</f>
        <v/>
      </c>
      <c r="N23" s="19" t="str">
        <f>IF(B23="","",IF(H23&lt;=0,"Ruptura: sem estoque",IF(H23&lt;=I23,"Abaixo do mínimo: compre já",IF(H23&lt;=L23,"Hora de pedir","OK"))))</f>
        <v/>
      </c>
    </row>
    <row r="24" ht="20" customHeight="1">
      <c r="B24" s="13" t="n"/>
      <c r="C24" s="13" t="n"/>
      <c r="D24" s="14" t="n"/>
      <c r="E24" s="15" t="n"/>
      <c r="F24" s="16" t="str">
        <f>IF(B24="","",SUMIFS('Movimentações'!$F$7:$F$306,'Movimentações'!$C$7:$C$306,B24&amp;"",'Movimentações'!$E$7:$E$306,"Entrada"))</f>
        <v/>
      </c>
      <c r="G24" s="16" t="str">
        <f>IF(B24="","",SUMIFS('Movimentações'!$F$7:$F$306,'Movimentações'!$C$7:$C$306,B24&amp;"",'Movimentações'!$E$7:$E$306,"Saída"))</f>
        <v/>
      </c>
      <c r="H24" s="17" t="str">
        <f>IF(B24="","",E24+F24-G24)</f>
        <v/>
      </c>
      <c r="I24" s="15" t="n"/>
      <c r="J24" s="15" t="n"/>
      <c r="K24" s="15" t="n"/>
      <c r="L24" s="16" t="str">
        <f>IF(B24="","",J24*K24+I24)</f>
        <v/>
      </c>
      <c r="M24" s="18" t="str">
        <f>IF(B24="","",IF(J24&gt;0,H24/J24,"-"))</f>
        <v/>
      </c>
      <c r="N24" s="19" t="str">
        <f>IF(B24="","",IF(H24&lt;=0,"Ruptura: sem estoque",IF(H24&lt;=I24,"Abaixo do mínimo: compre já",IF(H24&lt;=L24,"Hora de pedir","OK"))))</f>
        <v/>
      </c>
    </row>
    <row r="25" ht="20" customHeight="1">
      <c r="B25" s="13" t="n"/>
      <c r="C25" s="13" t="n"/>
      <c r="D25" s="14" t="n"/>
      <c r="E25" s="15" t="n"/>
      <c r="F25" s="16" t="str">
        <f>IF(B25="","",SUMIFS('Movimentações'!$F$7:$F$306,'Movimentações'!$C$7:$C$306,B25&amp;"",'Movimentações'!$E$7:$E$306,"Entrada"))</f>
        <v/>
      </c>
      <c r="G25" s="16" t="str">
        <f>IF(B25="","",SUMIFS('Movimentações'!$F$7:$F$306,'Movimentações'!$C$7:$C$306,B25&amp;"",'Movimentações'!$E$7:$E$306,"Saída"))</f>
        <v/>
      </c>
      <c r="H25" s="17" t="str">
        <f>IF(B25="","",E25+F25-G25)</f>
        <v/>
      </c>
      <c r="I25" s="15" t="n"/>
      <c r="J25" s="15" t="n"/>
      <c r="K25" s="15" t="n"/>
      <c r="L25" s="16" t="str">
        <f>IF(B25="","",J25*K25+I25)</f>
        <v/>
      </c>
      <c r="M25" s="18" t="str">
        <f>IF(B25="","",IF(J25&gt;0,H25/J25,"-"))</f>
        <v/>
      </c>
      <c r="N25" s="19" t="str">
        <f>IF(B25="","",IF(H25&lt;=0,"Ruptura: sem estoque",IF(H25&lt;=I25,"Abaixo do mínimo: compre já",IF(H25&lt;=L25,"Hora de pedir","OK"))))</f>
        <v/>
      </c>
    </row>
    <row r="26" ht="20" customHeight="1">
      <c r="B26" s="13" t="n"/>
      <c r="C26" s="13" t="n"/>
      <c r="D26" s="14" t="n"/>
      <c r="E26" s="15" t="n"/>
      <c r="F26" s="16" t="str">
        <f>IF(B26="","",SUMIFS('Movimentações'!$F$7:$F$306,'Movimentações'!$C$7:$C$306,B26&amp;"",'Movimentações'!$E$7:$E$306,"Entrada"))</f>
        <v/>
      </c>
      <c r="G26" s="16" t="str">
        <f>IF(B26="","",SUMIFS('Movimentações'!$F$7:$F$306,'Movimentações'!$C$7:$C$306,B26&amp;"",'Movimentações'!$E$7:$E$306,"Saída"))</f>
        <v/>
      </c>
      <c r="H26" s="17" t="str">
        <f>IF(B26="","",E26+F26-G26)</f>
        <v/>
      </c>
      <c r="I26" s="15" t="n"/>
      <c r="J26" s="15" t="n"/>
      <c r="K26" s="15" t="n"/>
      <c r="L26" s="16" t="str">
        <f>IF(B26="","",J26*K26+I26)</f>
        <v/>
      </c>
      <c r="M26" s="18" t="str">
        <f>IF(B26="","",IF(J26&gt;0,H26/J26,"-"))</f>
        <v/>
      </c>
      <c r="N26" s="19" t="str">
        <f>IF(B26="","",IF(H26&lt;=0,"Ruptura: sem estoque",IF(H26&lt;=I26,"Abaixo do mínimo: compre já",IF(H26&lt;=L26,"Hora de pedir","OK"))))</f>
        <v/>
      </c>
    </row>
    <row r="27" ht="20" customHeight="1">
      <c r="B27" s="13" t="n"/>
      <c r="C27" s="13" t="n"/>
      <c r="D27" s="14" t="n"/>
      <c r="E27" s="15" t="n"/>
      <c r="F27" s="16" t="str">
        <f>IF(B27="","",SUMIFS('Movimentações'!$F$7:$F$306,'Movimentações'!$C$7:$C$306,B27&amp;"",'Movimentações'!$E$7:$E$306,"Entrada"))</f>
        <v/>
      </c>
      <c r="G27" s="16" t="str">
        <f>IF(B27="","",SUMIFS('Movimentações'!$F$7:$F$306,'Movimentações'!$C$7:$C$306,B27&amp;"",'Movimentações'!$E$7:$E$306,"Saída"))</f>
        <v/>
      </c>
      <c r="H27" s="17" t="str">
        <f>IF(B27="","",E27+F27-G27)</f>
        <v/>
      </c>
      <c r="I27" s="15" t="n"/>
      <c r="J27" s="15" t="n"/>
      <c r="K27" s="15" t="n"/>
      <c r="L27" s="16" t="str">
        <f>IF(B27="","",J27*K27+I27)</f>
        <v/>
      </c>
      <c r="M27" s="18" t="str">
        <f>IF(B27="","",IF(J27&gt;0,H27/J27,"-"))</f>
        <v/>
      </c>
      <c r="N27" s="19" t="str">
        <f>IF(B27="","",IF(H27&lt;=0,"Ruptura: sem estoque",IF(H27&lt;=I27,"Abaixo do mínimo: compre já",IF(H27&lt;=L27,"Hora de pedir","OK"))))</f>
        <v/>
      </c>
    </row>
    <row r="28" ht="20" customHeight="1">
      <c r="B28" s="13" t="n"/>
      <c r="C28" s="13" t="n"/>
      <c r="D28" s="14" t="n"/>
      <c r="E28" s="15" t="n"/>
      <c r="F28" s="16" t="str">
        <f>IF(B28="","",SUMIFS('Movimentações'!$F$7:$F$306,'Movimentações'!$C$7:$C$306,B28&amp;"",'Movimentações'!$E$7:$E$306,"Entrada"))</f>
        <v/>
      </c>
      <c r="G28" s="16" t="str">
        <f>IF(B28="","",SUMIFS('Movimentações'!$F$7:$F$306,'Movimentações'!$C$7:$C$306,B28&amp;"",'Movimentações'!$E$7:$E$306,"Saída"))</f>
        <v/>
      </c>
      <c r="H28" s="17" t="str">
        <f>IF(B28="","",E28+F28-G28)</f>
        <v/>
      </c>
      <c r="I28" s="15" t="n"/>
      <c r="J28" s="15" t="n"/>
      <c r="K28" s="15" t="n"/>
      <c r="L28" s="16" t="str">
        <f>IF(B28="","",J28*K28+I28)</f>
        <v/>
      </c>
      <c r="M28" s="18" t="str">
        <f>IF(B28="","",IF(J28&gt;0,H28/J28,"-"))</f>
        <v/>
      </c>
      <c r="N28" s="19" t="str">
        <f>IF(B28="","",IF(H28&lt;=0,"Ruptura: sem estoque",IF(H28&lt;=I28,"Abaixo do mínimo: compre já",IF(H28&lt;=L28,"Hora de pedir","OK"))))</f>
        <v/>
      </c>
    </row>
    <row r="29" ht="20" customHeight="1">
      <c r="B29" s="13" t="n"/>
      <c r="C29" s="13" t="n"/>
      <c r="D29" s="14" t="n"/>
      <c r="E29" s="15" t="n"/>
      <c r="F29" s="16" t="str">
        <f>IF(B29="","",SUMIFS('Movimentações'!$F$7:$F$306,'Movimentações'!$C$7:$C$306,B29&amp;"",'Movimentações'!$E$7:$E$306,"Entrada"))</f>
        <v/>
      </c>
      <c r="G29" s="16" t="str">
        <f>IF(B29="","",SUMIFS('Movimentações'!$F$7:$F$306,'Movimentações'!$C$7:$C$306,B29&amp;"",'Movimentações'!$E$7:$E$306,"Saída"))</f>
        <v/>
      </c>
      <c r="H29" s="17" t="str">
        <f>IF(B29="","",E29+F29-G29)</f>
        <v/>
      </c>
      <c r="I29" s="15" t="n"/>
      <c r="J29" s="15" t="n"/>
      <c r="K29" s="15" t="n"/>
      <c r="L29" s="16" t="str">
        <f>IF(B29="","",J29*K29+I29)</f>
        <v/>
      </c>
      <c r="M29" s="18" t="str">
        <f>IF(B29="","",IF(J29&gt;0,H29/J29,"-"))</f>
        <v/>
      </c>
      <c r="N29" s="19" t="str">
        <f>IF(B29="","",IF(H29&lt;=0,"Ruptura: sem estoque",IF(H29&lt;=I29,"Abaixo do mínimo: compre já",IF(H29&lt;=L29,"Hora de pedir","OK"))))</f>
        <v/>
      </c>
    </row>
    <row r="30" ht="20" customHeight="1">
      <c r="B30" s="13" t="n"/>
      <c r="C30" s="13" t="n"/>
      <c r="D30" s="14" t="n"/>
      <c r="E30" s="15" t="n"/>
      <c r="F30" s="16" t="str">
        <f>IF(B30="","",SUMIFS('Movimentações'!$F$7:$F$306,'Movimentações'!$C$7:$C$306,B30&amp;"",'Movimentações'!$E$7:$E$306,"Entrada"))</f>
        <v/>
      </c>
      <c r="G30" s="16" t="str">
        <f>IF(B30="","",SUMIFS('Movimentações'!$F$7:$F$306,'Movimentações'!$C$7:$C$306,B30&amp;"",'Movimentações'!$E$7:$E$306,"Saída"))</f>
        <v/>
      </c>
      <c r="H30" s="17" t="str">
        <f>IF(B30="","",E30+F30-G30)</f>
        <v/>
      </c>
      <c r="I30" s="15" t="n"/>
      <c r="J30" s="15" t="n"/>
      <c r="K30" s="15" t="n"/>
      <c r="L30" s="16" t="str">
        <f>IF(B30="","",J30*K30+I30)</f>
        <v/>
      </c>
      <c r="M30" s="18" t="str">
        <f>IF(B30="","",IF(J30&gt;0,H30/J30,"-"))</f>
        <v/>
      </c>
      <c r="N30" s="19" t="str">
        <f>IF(B30="","",IF(H30&lt;=0,"Ruptura: sem estoque",IF(H30&lt;=I30,"Abaixo do mínimo: compre já",IF(H30&lt;=L30,"Hora de pedir","OK"))))</f>
        <v/>
      </c>
    </row>
    <row r="31" ht="20" customHeight="1">
      <c r="B31" s="13" t="n"/>
      <c r="C31" s="13" t="n"/>
      <c r="D31" s="14" t="n"/>
      <c r="E31" s="15" t="n"/>
      <c r="F31" s="16" t="str">
        <f>IF(B31="","",SUMIFS('Movimentações'!$F$7:$F$306,'Movimentações'!$C$7:$C$306,B31&amp;"",'Movimentações'!$E$7:$E$306,"Entrada"))</f>
        <v/>
      </c>
      <c r="G31" s="16" t="str">
        <f>IF(B31="","",SUMIFS('Movimentações'!$F$7:$F$306,'Movimentações'!$C$7:$C$306,B31&amp;"",'Movimentações'!$E$7:$E$306,"Saída"))</f>
        <v/>
      </c>
      <c r="H31" s="17" t="str">
        <f>IF(B31="","",E31+F31-G31)</f>
        <v/>
      </c>
      <c r="I31" s="15" t="n"/>
      <c r="J31" s="15" t="n"/>
      <c r="K31" s="15" t="n"/>
      <c r="L31" s="16" t="str">
        <f>IF(B31="","",J31*K31+I31)</f>
        <v/>
      </c>
      <c r="M31" s="18" t="str">
        <f>IF(B31="","",IF(J31&gt;0,H31/J31,"-"))</f>
        <v/>
      </c>
      <c r="N31" s="19" t="str">
        <f>IF(B31="","",IF(H31&lt;=0,"Ruptura: sem estoque",IF(H31&lt;=I31,"Abaixo do mínimo: compre já",IF(H31&lt;=L31,"Hora de pedir","OK"))))</f>
        <v/>
      </c>
    </row>
    <row r="32" ht="20" customHeight="1">
      <c r="B32" s="13" t="n"/>
      <c r="C32" s="13" t="n"/>
      <c r="D32" s="14" t="n"/>
      <c r="E32" s="15" t="n"/>
      <c r="F32" s="16" t="str">
        <f>IF(B32="","",SUMIFS('Movimentações'!$F$7:$F$306,'Movimentações'!$C$7:$C$306,B32&amp;"",'Movimentações'!$E$7:$E$306,"Entrada"))</f>
        <v/>
      </c>
      <c r="G32" s="16" t="str">
        <f>IF(B32="","",SUMIFS('Movimentações'!$F$7:$F$306,'Movimentações'!$C$7:$C$306,B32&amp;"",'Movimentações'!$E$7:$E$306,"Saída"))</f>
        <v/>
      </c>
      <c r="H32" s="17" t="str">
        <f>IF(B32="","",E32+F32-G32)</f>
        <v/>
      </c>
      <c r="I32" s="15" t="n"/>
      <c r="J32" s="15" t="n"/>
      <c r="K32" s="15" t="n"/>
      <c r="L32" s="16" t="str">
        <f>IF(B32="","",J32*K32+I32)</f>
        <v/>
      </c>
      <c r="M32" s="18" t="str">
        <f>IF(B32="","",IF(J32&gt;0,H32/J32,"-"))</f>
        <v/>
      </c>
      <c r="N32" s="19" t="str">
        <f>IF(B32="","",IF(H32&lt;=0,"Ruptura: sem estoque",IF(H32&lt;=I32,"Abaixo do mínimo: compre já",IF(H32&lt;=L32,"Hora de pedir","OK"))))</f>
        <v/>
      </c>
    </row>
    <row r="33" ht="20" customHeight="1">
      <c r="B33" s="13" t="n"/>
      <c r="C33" s="13" t="n"/>
      <c r="D33" s="14" t="n"/>
      <c r="E33" s="15" t="n"/>
      <c r="F33" s="16" t="str">
        <f>IF(B33="","",SUMIFS('Movimentações'!$F$7:$F$306,'Movimentações'!$C$7:$C$306,B33&amp;"",'Movimentações'!$E$7:$E$306,"Entrada"))</f>
        <v/>
      </c>
      <c r="G33" s="16" t="str">
        <f>IF(B33="","",SUMIFS('Movimentações'!$F$7:$F$306,'Movimentações'!$C$7:$C$306,B33&amp;"",'Movimentações'!$E$7:$E$306,"Saída"))</f>
        <v/>
      </c>
      <c r="H33" s="17" t="str">
        <f>IF(B33="","",E33+F33-G33)</f>
        <v/>
      </c>
      <c r="I33" s="15" t="n"/>
      <c r="J33" s="15" t="n"/>
      <c r="K33" s="15" t="n"/>
      <c r="L33" s="16" t="str">
        <f>IF(B33="","",J33*K33+I33)</f>
        <v/>
      </c>
      <c r="M33" s="18" t="str">
        <f>IF(B33="","",IF(J33&gt;0,H33/J33,"-"))</f>
        <v/>
      </c>
      <c r="N33" s="19" t="str">
        <f>IF(B33="","",IF(H33&lt;=0,"Ruptura: sem estoque",IF(H33&lt;=I33,"Abaixo do mínimo: compre já",IF(H33&lt;=L33,"Hora de pedir","OK"))))</f>
        <v/>
      </c>
    </row>
    <row r="34" ht="20" customHeight="1">
      <c r="B34" s="13" t="n"/>
      <c r="C34" s="13" t="n"/>
      <c r="D34" s="14" t="n"/>
      <c r="E34" s="15" t="n"/>
      <c r="F34" s="16" t="str">
        <f>IF(B34="","",SUMIFS('Movimentações'!$F$7:$F$306,'Movimentações'!$C$7:$C$306,B34&amp;"",'Movimentações'!$E$7:$E$306,"Entrada"))</f>
        <v/>
      </c>
      <c r="G34" s="16" t="str">
        <f>IF(B34="","",SUMIFS('Movimentações'!$F$7:$F$306,'Movimentações'!$C$7:$C$306,B34&amp;"",'Movimentações'!$E$7:$E$306,"Saída"))</f>
        <v/>
      </c>
      <c r="H34" s="17" t="str">
        <f>IF(B34="","",E34+F34-G34)</f>
        <v/>
      </c>
      <c r="I34" s="15" t="n"/>
      <c r="J34" s="15" t="n"/>
      <c r="K34" s="15" t="n"/>
      <c r="L34" s="16" t="str">
        <f>IF(B34="","",J34*K34+I34)</f>
        <v/>
      </c>
      <c r="M34" s="18" t="str">
        <f>IF(B34="","",IF(J34&gt;0,H34/J34,"-"))</f>
        <v/>
      </c>
      <c r="N34" s="19" t="str">
        <f>IF(B34="","",IF(H34&lt;=0,"Ruptura: sem estoque",IF(H34&lt;=I34,"Abaixo do mínimo: compre já",IF(H34&lt;=L34,"Hora de pedir","OK"))))</f>
        <v/>
      </c>
    </row>
    <row r="35" ht="20" customHeight="1">
      <c r="B35" s="13" t="n"/>
      <c r="C35" s="13" t="n"/>
      <c r="D35" s="14" t="n"/>
      <c r="E35" s="15" t="n"/>
      <c r="F35" s="16" t="str">
        <f>IF(B35="","",SUMIFS('Movimentações'!$F$7:$F$306,'Movimentações'!$C$7:$C$306,B35&amp;"",'Movimentações'!$E$7:$E$306,"Entrada"))</f>
        <v/>
      </c>
      <c r="G35" s="16" t="str">
        <f>IF(B35="","",SUMIFS('Movimentações'!$F$7:$F$306,'Movimentações'!$C$7:$C$306,B35&amp;"",'Movimentações'!$E$7:$E$306,"Saída"))</f>
        <v/>
      </c>
      <c r="H35" s="17" t="str">
        <f>IF(B35="","",E35+F35-G35)</f>
        <v/>
      </c>
      <c r="I35" s="15" t="n"/>
      <c r="J35" s="15" t="n"/>
      <c r="K35" s="15" t="n"/>
      <c r="L35" s="16" t="str">
        <f>IF(B35="","",J35*K35+I35)</f>
        <v/>
      </c>
      <c r="M35" s="18" t="str">
        <f>IF(B35="","",IF(J35&gt;0,H35/J35,"-"))</f>
        <v/>
      </c>
      <c r="N35" s="19" t="str">
        <f>IF(B35="","",IF(H35&lt;=0,"Ruptura: sem estoque",IF(H35&lt;=I35,"Abaixo do mínimo: compre já",IF(H35&lt;=L35,"Hora de pedir","OK"))))</f>
        <v/>
      </c>
    </row>
    <row r="36" ht="20" customHeight="1">
      <c r="B36" s="13" t="n"/>
      <c r="C36" s="13" t="n"/>
      <c r="D36" s="14" t="n"/>
      <c r="E36" s="15" t="n"/>
      <c r="F36" s="16" t="str">
        <f>IF(B36="","",SUMIFS('Movimentações'!$F$7:$F$306,'Movimentações'!$C$7:$C$306,B36&amp;"",'Movimentações'!$E$7:$E$306,"Entrada"))</f>
        <v/>
      </c>
      <c r="G36" s="16" t="str">
        <f>IF(B36="","",SUMIFS('Movimentações'!$F$7:$F$306,'Movimentações'!$C$7:$C$306,B36&amp;"",'Movimentações'!$E$7:$E$306,"Saída"))</f>
        <v/>
      </c>
      <c r="H36" s="17" t="str">
        <f>IF(B36="","",E36+F36-G36)</f>
        <v/>
      </c>
      <c r="I36" s="15" t="n"/>
      <c r="J36" s="15" t="n"/>
      <c r="K36" s="15" t="n"/>
      <c r="L36" s="16" t="str">
        <f>IF(B36="","",J36*K36+I36)</f>
        <v/>
      </c>
      <c r="M36" s="18" t="str">
        <f>IF(B36="","",IF(J36&gt;0,H36/J36,"-"))</f>
        <v/>
      </c>
      <c r="N36" s="19" t="str">
        <f>IF(B36="","",IF(H36&lt;=0,"Ruptura: sem estoque",IF(H36&lt;=I36,"Abaixo do mínimo: compre já",IF(H36&lt;=L36,"Hora de pedir","OK"))))</f>
        <v/>
      </c>
    </row>
    <row r="37" ht="20" customHeight="1">
      <c r="B37" s="13" t="n"/>
      <c r="C37" s="13" t="n"/>
      <c r="D37" s="14" t="n"/>
      <c r="E37" s="15" t="n"/>
      <c r="F37" s="16" t="str">
        <f>IF(B37="","",SUMIFS('Movimentações'!$F$7:$F$306,'Movimentações'!$C$7:$C$306,B37&amp;"",'Movimentações'!$E$7:$E$306,"Entrada"))</f>
        <v/>
      </c>
      <c r="G37" s="16" t="str">
        <f>IF(B37="","",SUMIFS('Movimentações'!$F$7:$F$306,'Movimentações'!$C$7:$C$306,B37&amp;"",'Movimentações'!$E$7:$E$306,"Saída"))</f>
        <v/>
      </c>
      <c r="H37" s="17" t="str">
        <f>IF(B37="","",E37+F37-G37)</f>
        <v/>
      </c>
      <c r="I37" s="15" t="n"/>
      <c r="J37" s="15" t="n"/>
      <c r="K37" s="15" t="n"/>
      <c r="L37" s="16" t="str">
        <f>IF(B37="","",J37*K37+I37)</f>
        <v/>
      </c>
      <c r="M37" s="18" t="str">
        <f>IF(B37="","",IF(J37&gt;0,H37/J37,"-"))</f>
        <v/>
      </c>
      <c r="N37" s="19" t="str">
        <f>IF(B37="","",IF(H37&lt;=0,"Ruptura: sem estoque",IF(H37&lt;=I37,"Abaixo do mínimo: compre já",IF(H37&lt;=L37,"Hora de pedir","OK"))))</f>
        <v/>
      </c>
    </row>
    <row r="38" ht="20" customHeight="1">
      <c r="B38" s="13" t="n"/>
      <c r="C38" s="13" t="n"/>
      <c r="D38" s="14" t="n"/>
      <c r="E38" s="15" t="n"/>
      <c r="F38" s="16" t="str">
        <f>IF(B38="","",SUMIFS('Movimentações'!$F$7:$F$306,'Movimentações'!$C$7:$C$306,B38&amp;"",'Movimentações'!$E$7:$E$306,"Entrada"))</f>
        <v/>
      </c>
      <c r="G38" s="16" t="str">
        <f>IF(B38="","",SUMIFS('Movimentações'!$F$7:$F$306,'Movimentações'!$C$7:$C$306,B38&amp;"",'Movimentações'!$E$7:$E$306,"Saída"))</f>
        <v/>
      </c>
      <c r="H38" s="17" t="str">
        <f>IF(B38="","",E38+F38-G38)</f>
        <v/>
      </c>
      <c r="I38" s="15" t="n"/>
      <c r="J38" s="15" t="n"/>
      <c r="K38" s="15" t="n"/>
      <c r="L38" s="16" t="str">
        <f>IF(B38="","",J38*K38+I38)</f>
        <v/>
      </c>
      <c r="M38" s="18" t="str">
        <f>IF(B38="","",IF(J38&gt;0,H38/J38,"-"))</f>
        <v/>
      </c>
      <c r="N38" s="19" t="str">
        <f>IF(B38="","",IF(H38&lt;=0,"Ruptura: sem estoque",IF(H38&lt;=I38,"Abaixo do mínimo: compre já",IF(H38&lt;=L38,"Hora de pedir","OK"))))</f>
        <v/>
      </c>
    </row>
    <row r="39" ht="20" customHeight="1">
      <c r="B39" s="13" t="n"/>
      <c r="C39" s="13" t="n"/>
      <c r="D39" s="14" t="n"/>
      <c r="E39" s="15" t="n"/>
      <c r="F39" s="16" t="str">
        <f>IF(B39="","",SUMIFS('Movimentações'!$F$7:$F$306,'Movimentações'!$C$7:$C$306,B39&amp;"",'Movimentações'!$E$7:$E$306,"Entrada"))</f>
        <v/>
      </c>
      <c r="G39" s="16" t="str">
        <f>IF(B39="","",SUMIFS('Movimentações'!$F$7:$F$306,'Movimentações'!$C$7:$C$306,B39&amp;"",'Movimentações'!$E$7:$E$306,"Saída"))</f>
        <v/>
      </c>
      <c r="H39" s="17" t="str">
        <f>IF(B39="","",E39+F39-G39)</f>
        <v/>
      </c>
      <c r="I39" s="15" t="n"/>
      <c r="J39" s="15" t="n"/>
      <c r="K39" s="15" t="n"/>
      <c r="L39" s="16" t="str">
        <f>IF(B39="","",J39*K39+I39)</f>
        <v/>
      </c>
      <c r="M39" s="18" t="str">
        <f>IF(B39="","",IF(J39&gt;0,H39/J39,"-"))</f>
        <v/>
      </c>
      <c r="N39" s="19" t="str">
        <f>IF(B39="","",IF(H39&lt;=0,"Ruptura: sem estoque",IF(H39&lt;=I39,"Abaixo do mínimo: compre já",IF(H39&lt;=L39,"Hora de pedir","OK"))))</f>
        <v/>
      </c>
    </row>
    <row r="40" ht="20" customHeight="1">
      <c r="B40" s="13" t="n"/>
      <c r="C40" s="13" t="n"/>
      <c r="D40" s="14" t="n"/>
      <c r="E40" s="15" t="n"/>
      <c r="F40" s="16" t="str">
        <f>IF(B40="","",SUMIFS('Movimentações'!$F$7:$F$306,'Movimentações'!$C$7:$C$306,B40&amp;"",'Movimentações'!$E$7:$E$306,"Entrada"))</f>
        <v/>
      </c>
      <c r="G40" s="16" t="str">
        <f>IF(B40="","",SUMIFS('Movimentações'!$F$7:$F$306,'Movimentações'!$C$7:$C$306,B40&amp;"",'Movimentações'!$E$7:$E$306,"Saída"))</f>
        <v/>
      </c>
      <c r="H40" s="17" t="str">
        <f>IF(B40="","",E40+F40-G40)</f>
        <v/>
      </c>
      <c r="I40" s="15" t="n"/>
      <c r="J40" s="15" t="n"/>
      <c r="K40" s="15" t="n"/>
      <c r="L40" s="16" t="str">
        <f>IF(B40="","",J40*K40+I40)</f>
        <v/>
      </c>
      <c r="M40" s="18" t="str">
        <f>IF(B40="","",IF(J40&gt;0,H40/J40,"-"))</f>
        <v/>
      </c>
      <c r="N40" s="19" t="str">
        <f>IF(B40="","",IF(H40&lt;=0,"Ruptura: sem estoque",IF(H40&lt;=I40,"Abaixo do mínimo: compre já",IF(H40&lt;=L40,"Hora de pedir","OK"))))</f>
        <v/>
      </c>
    </row>
    <row r="41" ht="20" customHeight="1">
      <c r="B41" s="13" t="n"/>
      <c r="C41" s="13" t="n"/>
      <c r="D41" s="14" t="n"/>
      <c r="E41" s="15" t="n"/>
      <c r="F41" s="16" t="str">
        <f>IF(B41="","",SUMIFS('Movimentações'!$F$7:$F$306,'Movimentações'!$C$7:$C$306,B41&amp;"",'Movimentações'!$E$7:$E$306,"Entrada"))</f>
        <v/>
      </c>
      <c r="G41" s="16" t="str">
        <f>IF(B41="","",SUMIFS('Movimentações'!$F$7:$F$306,'Movimentações'!$C$7:$C$306,B41&amp;"",'Movimentações'!$E$7:$E$306,"Saída"))</f>
        <v/>
      </c>
      <c r="H41" s="17" t="str">
        <f>IF(B41="","",E41+F41-G41)</f>
        <v/>
      </c>
      <c r="I41" s="15" t="n"/>
      <c r="J41" s="15" t="n"/>
      <c r="K41" s="15" t="n"/>
      <c r="L41" s="16" t="str">
        <f>IF(B41="","",J41*K41+I41)</f>
        <v/>
      </c>
      <c r="M41" s="18" t="str">
        <f>IF(B41="","",IF(J41&gt;0,H41/J41,"-"))</f>
        <v/>
      </c>
      <c r="N41" s="19" t="str">
        <f>IF(B41="","",IF(H41&lt;=0,"Ruptura: sem estoque",IF(H41&lt;=I41,"Abaixo do mínimo: compre já",IF(H41&lt;=L41,"Hora de pedir","OK"))))</f>
        <v/>
      </c>
    </row>
    <row r="42" ht="20" customHeight="1">
      <c r="B42" s="13" t="n"/>
      <c r="C42" s="13" t="n"/>
      <c r="D42" s="14" t="n"/>
      <c r="E42" s="15" t="n"/>
      <c r="F42" s="16" t="str">
        <f>IF(B42="","",SUMIFS('Movimentações'!$F$7:$F$306,'Movimentações'!$C$7:$C$306,B42&amp;"",'Movimentações'!$E$7:$E$306,"Entrada"))</f>
        <v/>
      </c>
      <c r="G42" s="16" t="str">
        <f>IF(B42="","",SUMIFS('Movimentações'!$F$7:$F$306,'Movimentações'!$C$7:$C$306,B42&amp;"",'Movimentações'!$E$7:$E$306,"Saída"))</f>
        <v/>
      </c>
      <c r="H42" s="17" t="str">
        <f>IF(B42="","",E42+F42-G42)</f>
        <v/>
      </c>
      <c r="I42" s="15" t="n"/>
      <c r="J42" s="15" t="n"/>
      <c r="K42" s="15" t="n"/>
      <c r="L42" s="16" t="str">
        <f>IF(B42="","",J42*K42+I42)</f>
        <v/>
      </c>
      <c r="M42" s="18" t="str">
        <f>IF(B42="","",IF(J42&gt;0,H42/J42,"-"))</f>
        <v/>
      </c>
      <c r="N42" s="19" t="str">
        <f>IF(B42="","",IF(H42&lt;=0,"Ruptura: sem estoque",IF(H42&lt;=I42,"Abaixo do mínimo: compre já",IF(H42&lt;=L42,"Hora de pedir","OK"))))</f>
        <v/>
      </c>
    </row>
    <row r="43" ht="20" customHeight="1">
      <c r="B43" s="13" t="n"/>
      <c r="C43" s="13" t="n"/>
      <c r="D43" s="14" t="n"/>
      <c r="E43" s="15" t="n"/>
      <c r="F43" s="16" t="str">
        <f>IF(B43="","",SUMIFS('Movimentações'!$F$7:$F$306,'Movimentações'!$C$7:$C$306,B43&amp;"",'Movimentações'!$E$7:$E$306,"Entrada"))</f>
        <v/>
      </c>
      <c r="G43" s="16" t="str">
        <f>IF(B43="","",SUMIFS('Movimentações'!$F$7:$F$306,'Movimentações'!$C$7:$C$306,B43&amp;"",'Movimentações'!$E$7:$E$306,"Saída"))</f>
        <v/>
      </c>
      <c r="H43" s="17" t="str">
        <f>IF(B43="","",E43+F43-G43)</f>
        <v/>
      </c>
      <c r="I43" s="15" t="n"/>
      <c r="J43" s="15" t="n"/>
      <c r="K43" s="15" t="n"/>
      <c r="L43" s="16" t="str">
        <f>IF(B43="","",J43*K43+I43)</f>
        <v/>
      </c>
      <c r="M43" s="18" t="str">
        <f>IF(B43="","",IF(J43&gt;0,H43/J43,"-"))</f>
        <v/>
      </c>
      <c r="N43" s="19" t="str">
        <f>IF(B43="","",IF(H43&lt;=0,"Ruptura: sem estoque",IF(H43&lt;=I43,"Abaixo do mínimo: compre já",IF(H43&lt;=L43,"Hora de pedir","OK"))))</f>
        <v/>
      </c>
    </row>
    <row r="44" ht="20" customHeight="1">
      <c r="B44" s="13" t="n"/>
      <c r="C44" s="13" t="n"/>
      <c r="D44" s="14" t="n"/>
      <c r="E44" s="15" t="n"/>
      <c r="F44" s="16" t="str">
        <f>IF(B44="","",SUMIFS('Movimentações'!$F$7:$F$306,'Movimentações'!$C$7:$C$306,B44&amp;"",'Movimentações'!$E$7:$E$306,"Entrada"))</f>
        <v/>
      </c>
      <c r="G44" s="16" t="str">
        <f>IF(B44="","",SUMIFS('Movimentações'!$F$7:$F$306,'Movimentações'!$C$7:$C$306,B44&amp;"",'Movimentações'!$E$7:$E$306,"Saída"))</f>
        <v/>
      </c>
      <c r="H44" s="17" t="str">
        <f>IF(B44="","",E44+F44-G44)</f>
        <v/>
      </c>
      <c r="I44" s="15" t="n"/>
      <c r="J44" s="15" t="n"/>
      <c r="K44" s="15" t="n"/>
      <c r="L44" s="16" t="str">
        <f>IF(B44="","",J44*K44+I44)</f>
        <v/>
      </c>
      <c r="M44" s="18" t="str">
        <f>IF(B44="","",IF(J44&gt;0,H44/J44,"-"))</f>
        <v/>
      </c>
      <c r="N44" s="19" t="str">
        <f>IF(B44="","",IF(H44&lt;=0,"Ruptura: sem estoque",IF(H44&lt;=I44,"Abaixo do mínimo: compre já",IF(H44&lt;=L44,"Hora de pedir","OK"))))</f>
        <v/>
      </c>
    </row>
    <row r="45" ht="20" customHeight="1">
      <c r="B45" s="13" t="n"/>
      <c r="C45" s="13" t="n"/>
      <c r="D45" s="14" t="n"/>
      <c r="E45" s="15" t="n"/>
      <c r="F45" s="16" t="str">
        <f>IF(B45="","",SUMIFS('Movimentações'!$F$7:$F$306,'Movimentações'!$C$7:$C$306,B45&amp;"",'Movimentações'!$E$7:$E$306,"Entrada"))</f>
        <v/>
      </c>
      <c r="G45" s="16" t="str">
        <f>IF(B45="","",SUMIFS('Movimentações'!$F$7:$F$306,'Movimentações'!$C$7:$C$306,B45&amp;"",'Movimentações'!$E$7:$E$306,"Saída"))</f>
        <v/>
      </c>
      <c r="H45" s="17" t="str">
        <f>IF(B45="","",E45+F45-G45)</f>
        <v/>
      </c>
      <c r="I45" s="15" t="n"/>
      <c r="J45" s="15" t="n"/>
      <c r="K45" s="15" t="n"/>
      <c r="L45" s="16" t="str">
        <f>IF(B45="","",J45*K45+I45)</f>
        <v/>
      </c>
      <c r="M45" s="18" t="str">
        <f>IF(B45="","",IF(J45&gt;0,H45/J45,"-"))</f>
        <v/>
      </c>
      <c r="N45" s="19" t="str">
        <f>IF(B45="","",IF(H45&lt;=0,"Ruptura: sem estoque",IF(H45&lt;=I45,"Abaixo do mínimo: compre já",IF(H45&lt;=L45,"Hora de pedir","OK"))))</f>
        <v/>
      </c>
    </row>
    <row r="46" ht="20" customHeight="1">
      <c r="B46" s="13" t="n"/>
      <c r="C46" s="13" t="n"/>
      <c r="D46" s="14" t="n"/>
      <c r="E46" s="15" t="n"/>
      <c r="F46" s="16" t="str">
        <f>IF(B46="","",SUMIFS('Movimentações'!$F$7:$F$306,'Movimentações'!$C$7:$C$306,B46&amp;"",'Movimentações'!$E$7:$E$306,"Entrada"))</f>
        <v/>
      </c>
      <c r="G46" s="16" t="str">
        <f>IF(B46="","",SUMIFS('Movimentações'!$F$7:$F$306,'Movimentações'!$C$7:$C$306,B46&amp;"",'Movimentações'!$E$7:$E$306,"Saída"))</f>
        <v/>
      </c>
      <c r="H46" s="17" t="str">
        <f>IF(B46="","",E46+F46-G46)</f>
        <v/>
      </c>
      <c r="I46" s="15" t="n"/>
      <c r="J46" s="15" t="n"/>
      <c r="K46" s="15" t="n"/>
      <c r="L46" s="16" t="str">
        <f>IF(B46="","",J46*K46+I46)</f>
        <v/>
      </c>
      <c r="M46" s="18" t="str">
        <f>IF(B46="","",IF(J46&gt;0,H46/J46,"-"))</f>
        <v/>
      </c>
      <c r="N46" s="19" t="str">
        <f>IF(B46="","",IF(H46&lt;=0,"Ruptura: sem estoque",IF(H46&lt;=I46,"Abaixo do mínimo: compre já",IF(H46&lt;=L46,"Hora de pedir","OK"))))</f>
        <v/>
      </c>
    </row>
    <row r="47" ht="20" customHeight="1">
      <c r="B47" s="13" t="n"/>
      <c r="C47" s="13" t="n"/>
      <c r="D47" s="14" t="n"/>
      <c r="E47" s="15" t="n"/>
      <c r="F47" s="16" t="str">
        <f>IF(B47="","",SUMIFS('Movimentações'!$F$7:$F$306,'Movimentações'!$C$7:$C$306,B47&amp;"",'Movimentações'!$E$7:$E$306,"Entrada"))</f>
        <v/>
      </c>
      <c r="G47" s="16" t="str">
        <f>IF(B47="","",SUMIFS('Movimentações'!$F$7:$F$306,'Movimentações'!$C$7:$C$306,B47&amp;"",'Movimentações'!$E$7:$E$306,"Saída"))</f>
        <v/>
      </c>
      <c r="H47" s="17" t="str">
        <f>IF(B47="","",E47+F47-G47)</f>
        <v/>
      </c>
      <c r="I47" s="15" t="n"/>
      <c r="J47" s="15" t="n"/>
      <c r="K47" s="15" t="n"/>
      <c r="L47" s="16" t="str">
        <f>IF(B47="","",J47*K47+I47)</f>
        <v/>
      </c>
      <c r="M47" s="18" t="str">
        <f>IF(B47="","",IF(J47&gt;0,H47/J47,"-"))</f>
        <v/>
      </c>
      <c r="N47" s="19" t="str">
        <f>IF(B47="","",IF(H47&lt;=0,"Ruptura: sem estoque",IF(H47&lt;=I47,"Abaixo do mínimo: compre já",IF(H47&lt;=L47,"Hora de pedir","OK"))))</f>
        <v/>
      </c>
    </row>
    <row r="48" ht="20" customHeight="1">
      <c r="B48" s="13" t="n"/>
      <c r="C48" s="13" t="n"/>
      <c r="D48" s="14" t="n"/>
      <c r="E48" s="15" t="n"/>
      <c r="F48" s="16" t="str">
        <f>IF(B48="","",SUMIFS('Movimentações'!$F$7:$F$306,'Movimentações'!$C$7:$C$306,B48&amp;"",'Movimentações'!$E$7:$E$306,"Entrada"))</f>
        <v/>
      </c>
      <c r="G48" s="16" t="str">
        <f>IF(B48="","",SUMIFS('Movimentações'!$F$7:$F$306,'Movimentações'!$C$7:$C$306,B48&amp;"",'Movimentações'!$E$7:$E$306,"Saída"))</f>
        <v/>
      </c>
      <c r="H48" s="17" t="str">
        <f>IF(B48="","",E48+F48-G48)</f>
        <v/>
      </c>
      <c r="I48" s="15" t="n"/>
      <c r="J48" s="15" t="n"/>
      <c r="K48" s="15" t="n"/>
      <c r="L48" s="16" t="str">
        <f>IF(B48="","",J48*K48+I48)</f>
        <v/>
      </c>
      <c r="M48" s="18" t="str">
        <f>IF(B48="","",IF(J48&gt;0,H48/J48,"-"))</f>
        <v/>
      </c>
      <c r="N48" s="19" t="str">
        <f>IF(B48="","",IF(H48&lt;=0,"Ruptura: sem estoque",IF(H48&lt;=I48,"Abaixo do mínimo: compre já",IF(H48&lt;=L48,"Hora de pedir","OK"))))</f>
        <v/>
      </c>
    </row>
    <row r="49" ht="20" customHeight="1">
      <c r="B49" s="13" t="n"/>
      <c r="C49" s="13" t="n"/>
      <c r="D49" s="14" t="n"/>
      <c r="E49" s="15" t="n"/>
      <c r="F49" s="16" t="str">
        <f>IF(B49="","",SUMIFS('Movimentações'!$F$7:$F$306,'Movimentações'!$C$7:$C$306,B49&amp;"",'Movimentações'!$E$7:$E$306,"Entrada"))</f>
        <v/>
      </c>
      <c r="G49" s="16" t="str">
        <f>IF(B49="","",SUMIFS('Movimentações'!$F$7:$F$306,'Movimentações'!$C$7:$C$306,B49&amp;"",'Movimentações'!$E$7:$E$306,"Saída"))</f>
        <v/>
      </c>
      <c r="H49" s="17" t="str">
        <f>IF(B49="","",E49+F49-G49)</f>
        <v/>
      </c>
      <c r="I49" s="15" t="n"/>
      <c r="J49" s="15" t="n"/>
      <c r="K49" s="15" t="n"/>
      <c r="L49" s="16" t="str">
        <f>IF(B49="","",J49*K49+I49)</f>
        <v/>
      </c>
      <c r="M49" s="18" t="str">
        <f>IF(B49="","",IF(J49&gt;0,H49/J49,"-"))</f>
        <v/>
      </c>
      <c r="N49" s="19" t="str">
        <f>IF(B49="","",IF(H49&lt;=0,"Ruptura: sem estoque",IF(H49&lt;=I49,"Abaixo do mínimo: compre já",IF(H49&lt;=L49,"Hora de pedir","OK"))))</f>
        <v/>
      </c>
    </row>
    <row r="50" ht="20" customHeight="1">
      <c r="B50" s="13" t="n"/>
      <c r="C50" s="13" t="n"/>
      <c r="D50" s="14" t="n"/>
      <c r="E50" s="15" t="n"/>
      <c r="F50" s="16" t="str">
        <f>IF(B50="","",SUMIFS('Movimentações'!$F$7:$F$306,'Movimentações'!$C$7:$C$306,B50&amp;"",'Movimentações'!$E$7:$E$306,"Entrada"))</f>
        <v/>
      </c>
      <c r="G50" s="16" t="str">
        <f>IF(B50="","",SUMIFS('Movimentações'!$F$7:$F$306,'Movimentações'!$C$7:$C$306,B50&amp;"",'Movimentações'!$E$7:$E$306,"Saída"))</f>
        <v/>
      </c>
      <c r="H50" s="17" t="str">
        <f>IF(B50="","",E50+F50-G50)</f>
        <v/>
      </c>
      <c r="I50" s="15" t="n"/>
      <c r="J50" s="15" t="n"/>
      <c r="K50" s="15" t="n"/>
      <c r="L50" s="16" t="str">
        <f>IF(B50="","",J50*K50+I50)</f>
        <v/>
      </c>
      <c r="M50" s="18" t="str">
        <f>IF(B50="","",IF(J50&gt;0,H50/J50,"-"))</f>
        <v/>
      </c>
      <c r="N50" s="19" t="str">
        <f>IF(B50="","",IF(H50&lt;=0,"Ruptura: sem estoque",IF(H50&lt;=I50,"Abaixo do mínimo: compre já",IF(H50&lt;=L50,"Hora de pedir","OK"))))</f>
        <v/>
      </c>
    </row>
    <row r="51" ht="20" customHeight="1">
      <c r="B51" s="13" t="n"/>
      <c r="C51" s="13" t="n"/>
      <c r="D51" s="14" t="n"/>
      <c r="E51" s="15" t="n"/>
      <c r="F51" s="16" t="str">
        <f>IF(B51="","",SUMIFS('Movimentações'!$F$7:$F$306,'Movimentações'!$C$7:$C$306,B51&amp;"",'Movimentações'!$E$7:$E$306,"Entrada"))</f>
        <v/>
      </c>
      <c r="G51" s="16" t="str">
        <f>IF(B51="","",SUMIFS('Movimentações'!$F$7:$F$306,'Movimentações'!$C$7:$C$306,B51&amp;"",'Movimentações'!$E$7:$E$306,"Saída"))</f>
        <v/>
      </c>
      <c r="H51" s="17" t="str">
        <f>IF(B51="","",E51+F51-G51)</f>
        <v/>
      </c>
      <c r="I51" s="15" t="n"/>
      <c r="J51" s="15" t="n"/>
      <c r="K51" s="15" t="n"/>
      <c r="L51" s="16" t="str">
        <f>IF(B51="","",J51*K51+I51)</f>
        <v/>
      </c>
      <c r="M51" s="18" t="str">
        <f>IF(B51="","",IF(J51&gt;0,H51/J51,"-"))</f>
        <v/>
      </c>
      <c r="N51" s="19" t="str">
        <f>IF(B51="","",IF(H51&lt;=0,"Ruptura: sem estoque",IF(H51&lt;=I51,"Abaixo do mínimo: compre já",IF(H51&lt;=L51,"Hora de pedir","OK"))))</f>
        <v/>
      </c>
    </row>
    <row r="52" ht="20" customHeight="1">
      <c r="B52" s="13" t="n"/>
      <c r="C52" s="13" t="n"/>
      <c r="D52" s="14" t="n"/>
      <c r="E52" s="15" t="n"/>
      <c r="F52" s="16" t="str">
        <f>IF(B52="","",SUMIFS('Movimentações'!$F$7:$F$306,'Movimentações'!$C$7:$C$306,B52&amp;"",'Movimentações'!$E$7:$E$306,"Entrada"))</f>
        <v/>
      </c>
      <c r="G52" s="16" t="str">
        <f>IF(B52="","",SUMIFS('Movimentações'!$F$7:$F$306,'Movimentações'!$C$7:$C$306,B52&amp;"",'Movimentações'!$E$7:$E$306,"Saída"))</f>
        <v/>
      </c>
      <c r="H52" s="17" t="str">
        <f>IF(B52="","",E52+F52-G52)</f>
        <v/>
      </c>
      <c r="I52" s="15" t="n"/>
      <c r="J52" s="15" t="n"/>
      <c r="K52" s="15" t="n"/>
      <c r="L52" s="16" t="str">
        <f>IF(B52="","",J52*K52+I52)</f>
        <v/>
      </c>
      <c r="M52" s="18" t="str">
        <f>IF(B52="","",IF(J52&gt;0,H52/J52,"-"))</f>
        <v/>
      </c>
      <c r="N52" s="19" t="str">
        <f>IF(B52="","",IF(H52&lt;=0,"Ruptura: sem estoque",IF(H52&lt;=I52,"Abaixo do mínimo: compre já",IF(H52&lt;=L52,"Hora de pedir","OK"))))</f>
        <v/>
      </c>
    </row>
    <row r="53" ht="20" customHeight="1">
      <c r="B53" s="13" t="n"/>
      <c r="C53" s="13" t="n"/>
      <c r="D53" s="14" t="n"/>
      <c r="E53" s="15" t="n"/>
      <c r="F53" s="16" t="str">
        <f>IF(B53="","",SUMIFS('Movimentações'!$F$7:$F$306,'Movimentações'!$C$7:$C$306,B53&amp;"",'Movimentações'!$E$7:$E$306,"Entrada"))</f>
        <v/>
      </c>
      <c r="G53" s="16" t="str">
        <f>IF(B53="","",SUMIFS('Movimentações'!$F$7:$F$306,'Movimentações'!$C$7:$C$306,B53&amp;"",'Movimentações'!$E$7:$E$306,"Saída"))</f>
        <v/>
      </c>
      <c r="H53" s="17" t="str">
        <f>IF(B53="","",E53+F53-G53)</f>
        <v/>
      </c>
      <c r="I53" s="15" t="n"/>
      <c r="J53" s="15" t="n"/>
      <c r="K53" s="15" t="n"/>
      <c r="L53" s="16" t="str">
        <f>IF(B53="","",J53*K53+I53)</f>
        <v/>
      </c>
      <c r="M53" s="18" t="str">
        <f>IF(B53="","",IF(J53&gt;0,H53/J53,"-"))</f>
        <v/>
      </c>
      <c r="N53" s="19" t="str">
        <f>IF(B53="","",IF(H53&lt;=0,"Ruptura: sem estoque",IF(H53&lt;=I53,"Abaixo do mínimo: compre já",IF(H53&lt;=L53,"Hora de pedir","OK"))))</f>
        <v/>
      </c>
    </row>
    <row r="54" ht="20" customHeight="1">
      <c r="B54" s="13" t="n"/>
      <c r="C54" s="13" t="n"/>
      <c r="D54" s="14" t="n"/>
      <c r="E54" s="15" t="n"/>
      <c r="F54" s="16" t="str">
        <f>IF(B54="","",SUMIFS('Movimentações'!$F$7:$F$306,'Movimentações'!$C$7:$C$306,B54&amp;"",'Movimentações'!$E$7:$E$306,"Entrada"))</f>
        <v/>
      </c>
      <c r="G54" s="16" t="str">
        <f>IF(B54="","",SUMIFS('Movimentações'!$F$7:$F$306,'Movimentações'!$C$7:$C$306,B54&amp;"",'Movimentações'!$E$7:$E$306,"Saída"))</f>
        <v/>
      </c>
      <c r="H54" s="17" t="str">
        <f>IF(B54="","",E54+F54-G54)</f>
        <v/>
      </c>
      <c r="I54" s="15" t="n"/>
      <c r="J54" s="15" t="n"/>
      <c r="K54" s="15" t="n"/>
      <c r="L54" s="16" t="str">
        <f>IF(B54="","",J54*K54+I54)</f>
        <v/>
      </c>
      <c r="M54" s="18" t="str">
        <f>IF(B54="","",IF(J54&gt;0,H54/J54,"-"))</f>
        <v/>
      </c>
      <c r="N54" s="19" t="str">
        <f>IF(B54="","",IF(H54&lt;=0,"Ruptura: sem estoque",IF(H54&lt;=I54,"Abaixo do mínimo: compre já",IF(H54&lt;=L54,"Hora de pedir","OK"))))</f>
        <v/>
      </c>
    </row>
    <row r="55" ht="20" customHeight="1">
      <c r="B55" s="13" t="n"/>
      <c r="C55" s="13" t="n"/>
      <c r="D55" s="14" t="n"/>
      <c r="E55" s="15" t="n"/>
      <c r="F55" s="16" t="str">
        <f>IF(B55="","",SUMIFS('Movimentações'!$F$7:$F$306,'Movimentações'!$C$7:$C$306,B55&amp;"",'Movimentações'!$E$7:$E$306,"Entrada"))</f>
        <v/>
      </c>
      <c r="G55" s="16" t="str">
        <f>IF(B55="","",SUMIFS('Movimentações'!$F$7:$F$306,'Movimentações'!$C$7:$C$306,B55&amp;"",'Movimentações'!$E$7:$E$306,"Saída"))</f>
        <v/>
      </c>
      <c r="H55" s="17" t="str">
        <f>IF(B55="","",E55+F55-G55)</f>
        <v/>
      </c>
      <c r="I55" s="15" t="n"/>
      <c r="J55" s="15" t="n"/>
      <c r="K55" s="15" t="n"/>
      <c r="L55" s="16" t="str">
        <f>IF(B55="","",J55*K55+I55)</f>
        <v/>
      </c>
      <c r="M55" s="18" t="str">
        <f>IF(B55="","",IF(J55&gt;0,H55/J55,"-"))</f>
        <v/>
      </c>
      <c r="N55" s="19" t="str">
        <f>IF(B55="","",IF(H55&lt;=0,"Ruptura: sem estoque",IF(H55&lt;=I55,"Abaixo do mínimo: compre já",IF(H55&lt;=L55,"Hora de pedir","OK"))))</f>
        <v/>
      </c>
    </row>
    <row r="56" ht="20" customHeight="1">
      <c r="B56" s="13" t="n"/>
      <c r="C56" s="13" t="n"/>
      <c r="D56" s="14" t="n"/>
      <c r="E56" s="15" t="n"/>
      <c r="F56" s="16" t="str">
        <f>IF(B56="","",SUMIFS('Movimentações'!$F$7:$F$306,'Movimentações'!$C$7:$C$306,B56&amp;"",'Movimentações'!$E$7:$E$306,"Entrada"))</f>
        <v/>
      </c>
      <c r="G56" s="16" t="str">
        <f>IF(B56="","",SUMIFS('Movimentações'!$F$7:$F$306,'Movimentações'!$C$7:$C$306,B56&amp;"",'Movimentações'!$E$7:$E$306,"Saída"))</f>
        <v/>
      </c>
      <c r="H56" s="17" t="str">
        <f>IF(B56="","",E56+F56-G56)</f>
        <v/>
      </c>
      <c r="I56" s="15" t="n"/>
      <c r="J56" s="15" t="n"/>
      <c r="K56" s="15" t="n"/>
      <c r="L56" s="16" t="str">
        <f>IF(B56="","",J56*K56+I56)</f>
        <v/>
      </c>
      <c r="M56" s="18" t="str">
        <f>IF(B56="","",IF(J56&gt;0,H56/J56,"-"))</f>
        <v/>
      </c>
      <c r="N56" s="19" t="str">
        <f>IF(B56="","",IF(H56&lt;=0,"Ruptura: sem estoque",IF(H56&lt;=I56,"Abaixo do mínimo: compre já",IF(H56&lt;=L56,"Hora de pedir","OK"))))</f>
        <v/>
      </c>
    </row>
    <row r="57" ht="20" customHeight="1">
      <c r="B57" s="13" t="n"/>
      <c r="C57" s="13" t="n"/>
      <c r="D57" s="14" t="n"/>
      <c r="E57" s="15" t="n"/>
      <c r="F57" s="16" t="str">
        <f>IF(B57="","",SUMIFS('Movimentações'!$F$7:$F$306,'Movimentações'!$C$7:$C$306,B57&amp;"",'Movimentações'!$E$7:$E$306,"Entrada"))</f>
        <v/>
      </c>
      <c r="G57" s="16" t="str">
        <f>IF(B57="","",SUMIFS('Movimentações'!$F$7:$F$306,'Movimentações'!$C$7:$C$306,B57&amp;"",'Movimentações'!$E$7:$E$306,"Saída"))</f>
        <v/>
      </c>
      <c r="H57" s="17" t="str">
        <f>IF(B57="","",E57+F57-G57)</f>
        <v/>
      </c>
      <c r="I57" s="15" t="n"/>
      <c r="J57" s="15" t="n"/>
      <c r="K57" s="15" t="n"/>
      <c r="L57" s="16" t="str">
        <f>IF(B57="","",J57*K57+I57)</f>
        <v/>
      </c>
      <c r="M57" s="18" t="str">
        <f>IF(B57="","",IF(J57&gt;0,H57/J57,"-"))</f>
        <v/>
      </c>
      <c r="N57" s="19" t="str">
        <f>IF(B57="","",IF(H57&lt;=0,"Ruptura: sem estoque",IF(H57&lt;=I57,"Abaixo do mínimo: compre já",IF(H57&lt;=L57,"Hora de pedir","OK"))))</f>
        <v/>
      </c>
    </row>
    <row r="58" ht="20" customHeight="1">
      <c r="B58" s="13" t="n"/>
      <c r="C58" s="13" t="n"/>
      <c r="D58" s="14" t="n"/>
      <c r="E58" s="15" t="n"/>
      <c r="F58" s="16" t="str">
        <f>IF(B58="","",SUMIFS('Movimentações'!$F$7:$F$306,'Movimentações'!$C$7:$C$306,B58&amp;"",'Movimentações'!$E$7:$E$306,"Entrada"))</f>
        <v/>
      </c>
      <c r="G58" s="16" t="str">
        <f>IF(B58="","",SUMIFS('Movimentações'!$F$7:$F$306,'Movimentações'!$C$7:$C$306,B58&amp;"",'Movimentações'!$E$7:$E$306,"Saída"))</f>
        <v/>
      </c>
      <c r="H58" s="17" t="str">
        <f>IF(B58="","",E58+F58-G58)</f>
        <v/>
      </c>
      <c r="I58" s="15" t="n"/>
      <c r="J58" s="15" t="n"/>
      <c r="K58" s="15" t="n"/>
      <c r="L58" s="16" t="str">
        <f>IF(B58="","",J58*K58+I58)</f>
        <v/>
      </c>
      <c r="M58" s="18" t="str">
        <f>IF(B58="","",IF(J58&gt;0,H58/J58,"-"))</f>
        <v/>
      </c>
      <c r="N58" s="19" t="str">
        <f>IF(B58="","",IF(H58&lt;=0,"Ruptura: sem estoque",IF(H58&lt;=I58,"Abaixo do mínimo: compre já",IF(H58&lt;=L58,"Hora de pedir","OK"))))</f>
        <v/>
      </c>
    </row>
    <row r="59" ht="20" customHeight="1">
      <c r="B59" s="13" t="n"/>
      <c r="C59" s="13" t="n"/>
      <c r="D59" s="14" t="n"/>
      <c r="E59" s="15" t="n"/>
      <c r="F59" s="16" t="str">
        <f>IF(B59="","",SUMIFS('Movimentações'!$F$7:$F$306,'Movimentações'!$C$7:$C$306,B59&amp;"",'Movimentações'!$E$7:$E$306,"Entrada"))</f>
        <v/>
      </c>
      <c r="G59" s="16" t="str">
        <f>IF(B59="","",SUMIFS('Movimentações'!$F$7:$F$306,'Movimentações'!$C$7:$C$306,B59&amp;"",'Movimentações'!$E$7:$E$306,"Saída"))</f>
        <v/>
      </c>
      <c r="H59" s="17" t="str">
        <f>IF(B59="","",E59+F59-G59)</f>
        <v/>
      </c>
      <c r="I59" s="15" t="n"/>
      <c r="J59" s="15" t="n"/>
      <c r="K59" s="15" t="n"/>
      <c r="L59" s="16" t="str">
        <f>IF(B59="","",J59*K59+I59)</f>
        <v/>
      </c>
      <c r="M59" s="18" t="str">
        <f>IF(B59="","",IF(J59&gt;0,H59/J59,"-"))</f>
        <v/>
      </c>
      <c r="N59" s="19" t="str">
        <f>IF(B59="","",IF(H59&lt;=0,"Ruptura: sem estoque",IF(H59&lt;=I59,"Abaixo do mínimo: compre já",IF(H59&lt;=L59,"Hora de pedir","OK"))))</f>
        <v/>
      </c>
    </row>
    <row r="60" ht="20" customHeight="1">
      <c r="B60" s="13" t="n"/>
      <c r="C60" s="13" t="n"/>
      <c r="D60" s="14" t="n"/>
      <c r="E60" s="15" t="n"/>
      <c r="F60" s="16" t="str">
        <f>IF(B60="","",SUMIFS('Movimentações'!$F$7:$F$306,'Movimentações'!$C$7:$C$306,B60&amp;"",'Movimentações'!$E$7:$E$306,"Entrada"))</f>
        <v/>
      </c>
      <c r="G60" s="16" t="str">
        <f>IF(B60="","",SUMIFS('Movimentações'!$F$7:$F$306,'Movimentações'!$C$7:$C$306,B60&amp;"",'Movimentações'!$E$7:$E$306,"Saída"))</f>
        <v/>
      </c>
      <c r="H60" s="17" t="str">
        <f>IF(B60="","",E60+F60-G60)</f>
        <v/>
      </c>
      <c r="I60" s="15" t="n"/>
      <c r="J60" s="15" t="n"/>
      <c r="K60" s="15" t="n"/>
      <c r="L60" s="16" t="str">
        <f>IF(B60="","",J60*K60+I60)</f>
        <v/>
      </c>
      <c r="M60" s="18" t="str">
        <f>IF(B60="","",IF(J60&gt;0,H60/J60,"-"))</f>
        <v/>
      </c>
      <c r="N60" s="19" t="str">
        <f>IF(B60="","",IF(H60&lt;=0,"Ruptura: sem estoque",IF(H60&lt;=I60,"Abaixo do mínimo: compre já",IF(H60&lt;=L60,"Hora de pedir","OK"))))</f>
        <v/>
      </c>
    </row>
    <row r="61" ht="20" customHeight="1">
      <c r="B61" s="13" t="n"/>
      <c r="C61" s="13" t="n"/>
      <c r="D61" s="14" t="n"/>
      <c r="E61" s="15" t="n"/>
      <c r="F61" s="16" t="str">
        <f>IF(B61="","",SUMIFS('Movimentações'!$F$7:$F$306,'Movimentações'!$C$7:$C$306,B61&amp;"",'Movimentações'!$E$7:$E$306,"Entrada"))</f>
        <v/>
      </c>
      <c r="G61" s="16" t="str">
        <f>IF(B61="","",SUMIFS('Movimentações'!$F$7:$F$306,'Movimentações'!$C$7:$C$306,B61&amp;"",'Movimentações'!$E$7:$E$306,"Saída"))</f>
        <v/>
      </c>
      <c r="H61" s="17" t="str">
        <f>IF(B61="","",E61+F61-G61)</f>
        <v/>
      </c>
      <c r="I61" s="15" t="n"/>
      <c r="J61" s="15" t="n"/>
      <c r="K61" s="15" t="n"/>
      <c r="L61" s="16" t="str">
        <f>IF(B61="","",J61*K61+I61)</f>
        <v/>
      </c>
      <c r="M61" s="18" t="str">
        <f>IF(B61="","",IF(J61&gt;0,H61/J61,"-"))</f>
        <v/>
      </c>
      <c r="N61" s="19" t="str">
        <f>IF(B61="","",IF(H61&lt;=0,"Ruptura: sem estoque",IF(H61&lt;=I61,"Abaixo do mínimo: compre já",IF(H61&lt;=L61,"Hora de pedir","OK"))))</f>
        <v/>
      </c>
    </row>
    <row r="62" ht="20" customHeight="1">
      <c r="B62" s="13" t="n"/>
      <c r="C62" s="13" t="n"/>
      <c r="D62" s="14" t="n"/>
      <c r="E62" s="15" t="n"/>
      <c r="F62" s="16" t="str">
        <f>IF(B62="","",SUMIFS('Movimentações'!$F$7:$F$306,'Movimentações'!$C$7:$C$306,B62&amp;"",'Movimentações'!$E$7:$E$306,"Entrada"))</f>
        <v/>
      </c>
      <c r="G62" s="16" t="str">
        <f>IF(B62="","",SUMIFS('Movimentações'!$F$7:$F$306,'Movimentações'!$C$7:$C$306,B62&amp;"",'Movimentações'!$E$7:$E$306,"Saída"))</f>
        <v/>
      </c>
      <c r="H62" s="17" t="str">
        <f>IF(B62="","",E62+F62-G62)</f>
        <v/>
      </c>
      <c r="I62" s="15" t="n"/>
      <c r="J62" s="15" t="n"/>
      <c r="K62" s="15" t="n"/>
      <c r="L62" s="16" t="str">
        <f>IF(B62="","",J62*K62+I62)</f>
        <v/>
      </c>
      <c r="M62" s="18" t="str">
        <f>IF(B62="","",IF(J62&gt;0,H62/J62,"-"))</f>
        <v/>
      </c>
      <c r="N62" s="19" t="str">
        <f>IF(B62="","",IF(H62&lt;=0,"Ruptura: sem estoque",IF(H62&lt;=I62,"Abaixo do mínimo: compre já",IF(H62&lt;=L62,"Hora de pedir","OK"))))</f>
        <v/>
      </c>
    </row>
    <row r="63" ht="20" customHeight="1">
      <c r="B63" s="13" t="n"/>
      <c r="C63" s="13" t="n"/>
      <c r="D63" s="14" t="n"/>
      <c r="E63" s="15" t="n"/>
      <c r="F63" s="16" t="str">
        <f>IF(B63="","",SUMIFS('Movimentações'!$F$7:$F$306,'Movimentações'!$C$7:$C$306,B63&amp;"",'Movimentações'!$E$7:$E$306,"Entrada"))</f>
        <v/>
      </c>
      <c r="G63" s="16" t="str">
        <f>IF(B63="","",SUMIFS('Movimentações'!$F$7:$F$306,'Movimentações'!$C$7:$C$306,B63&amp;"",'Movimentações'!$E$7:$E$306,"Saída"))</f>
        <v/>
      </c>
      <c r="H63" s="17" t="str">
        <f>IF(B63="","",E63+F63-G63)</f>
        <v/>
      </c>
      <c r="I63" s="15" t="n"/>
      <c r="J63" s="15" t="n"/>
      <c r="K63" s="15" t="n"/>
      <c r="L63" s="16" t="str">
        <f>IF(B63="","",J63*K63+I63)</f>
        <v/>
      </c>
      <c r="M63" s="18" t="str">
        <f>IF(B63="","",IF(J63&gt;0,H63/J63,"-"))</f>
        <v/>
      </c>
      <c r="N63" s="19" t="str">
        <f>IF(B63="","",IF(H63&lt;=0,"Ruptura: sem estoque",IF(H63&lt;=I63,"Abaixo do mínimo: compre já",IF(H63&lt;=L63,"Hora de pedir","OK"))))</f>
        <v/>
      </c>
    </row>
    <row r="65" ht="24" customHeight="1">
      <c r="B65" s="6" t="inlineStr">
        <is>
          <t>Atenção</t>
        </is>
      </c>
    </row>
    <row r="66" ht="19.5" customHeight="1">
      <c r="B66" s="20" t="inlineStr">
        <is>
          <t>• Ponto de pedido = consumo médio por dia × prazo de entrega + estoque mínimo. Quando o saldo chega a esse número, faça o pedido para a mercadoria chegar antes de acabar.</t>
        </is>
      </c>
    </row>
    <row r="67" ht="19.5" customHeight="1">
      <c r="B67" s="20" t="inlineStr">
        <is>
          <t>• O estoque mínimo é a reserva para atrasos e picos de venda. Revise sempre que mudar o fornecedor ou a temporada.</t>
        </is>
      </c>
    </row>
    <row r="68" ht="19.5" customHeight="1">
      <c r="B68" s="20" t="inlineStr">
        <is>
          <t>• O saldo só fica certo se todas as entradas e saídas forem registradas na aba Movimentações.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3">
    <mergeCell ref="B6:C6"/>
    <mergeCell ref="B66:N66"/>
    <mergeCell ref="B67:N67"/>
    <mergeCell ref="B7:C7"/>
    <mergeCell ref="B1:N1"/>
    <mergeCell ref="B65:N65"/>
    <mergeCell ref="B10:C10"/>
    <mergeCell ref="B12:N12"/>
    <mergeCell ref="B68:N68"/>
    <mergeCell ref="B9:C9"/>
    <mergeCell ref="D4:N4"/>
    <mergeCell ref="B8:C8"/>
    <mergeCell ref="B2:N2"/>
  </mergeCells>
  <conditionalFormatting sqref="N14:N63">
    <cfRule type="expression" priority="1" dxfId="0">
      <formula>OR($N14="Ruptura: sem estoque",$N14="Abaixo do mínimo: compre já")</formula>
    </cfRule>
    <cfRule type="expression" priority="2" dxfId="1">
      <formula>$N14="Hora de pedir"</formula>
    </cfRule>
  </conditionalFormatting>
  <conditionalFormatting sqref="H14:H63">
    <cfRule type="expression" priority="3" dxfId="0">
      <formula>AND($B14&lt;&gt;"",$H14&lt;=0)</formula>
    </cfRule>
  </conditionalFormatting>
  <dataValidations count="1">
    <dataValidation sqref="E14:E63 I14:K63" showDropDown="0" showInputMessage="0" showErrorMessage="1" allowBlank="1" errorTitle="Valor inválido" error="Digite um número positivo, sem sinal de menos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G306"/>
  <sheetViews>
    <sheetView showGridLines="0" workbookViewId="0">
      <pane ySplit="6" topLeftCell="A7" activePane="bottomLeft" state="frozen"/>
      <selection pane="bottomLeft" activeCell="B7" sqref="B7"/>
    </sheetView>
  </sheetViews>
  <sheetFormatPr baseColWidth="8" defaultRowHeight="15"/>
  <cols>
    <col width="2" customWidth="1" min="1" max="1"/>
    <col width="13" customWidth="1" min="2" max="2"/>
    <col width="14" customWidth="1" min="3" max="3"/>
    <col width="32" customWidth="1" min="4" max="4"/>
    <col width="12" customWidth="1" min="5" max="5"/>
    <col width="13" customWidth="1" min="6" max="6"/>
    <col width="30" customWidth="1" min="7" max="7"/>
  </cols>
  <sheetData>
    <row r="1" ht="36" customHeight="1">
      <c r="B1" s="1" t="inlineStr">
        <is>
          <t>DIG · Movimentações de estoque</t>
        </is>
      </c>
      <c r="C1" s="2" t="n"/>
      <c r="D1" s="2" t="n"/>
      <c r="E1" s="2" t="n"/>
      <c r="F1" s="2" t="n"/>
      <c r="G1" s="2" t="n"/>
    </row>
    <row r="2" ht="33" customHeight="1">
      <c r="B2" s="3" t="inlineStr">
        <is>
          <t>Uma linha por entrada (compra, devolução) ou saída (venda, uso). Development Inovation Growth · material gratuito.</t>
        </is>
      </c>
    </row>
    <row r="4" ht="33" customHeight="1">
      <c r="B4" s="4" t="inlineStr">
        <is>
          <t>Legenda</t>
        </is>
      </c>
      <c r="C4" s="5" t="inlineStr">
        <is>
          <t>Você preenche</t>
        </is>
      </c>
      <c r="D4" s="3" t="inlineStr">
        <is>
          <t>Preencha as colunas em roxo claro; o nome do produto aparece sozinho. Para apagar os exemplos, selecione B7:C19 e aperte Delete, depois faça o mesmo em E7:G19.</t>
        </is>
      </c>
    </row>
    <row r="6" ht="37" customHeight="1">
      <c r="B6" s="11" t="inlineStr">
        <is>
          <t>Data</t>
        </is>
      </c>
      <c r="C6" s="12" t="inlineStr">
        <is>
          <t>Código do produto</t>
        </is>
      </c>
      <c r="D6" s="12" t="inlineStr">
        <is>
          <t>Produto</t>
        </is>
      </c>
      <c r="E6" s="12" t="inlineStr">
        <is>
          <t>Tipo</t>
        </is>
      </c>
      <c r="F6" s="12" t="inlineStr">
        <is>
          <t>Quantidade</t>
        </is>
      </c>
      <c r="G6" s="12" t="inlineStr">
        <is>
          <t>Documento ou observação</t>
        </is>
      </c>
    </row>
    <row r="7">
      <c r="B7" s="21" t="n">
        <v>46296</v>
      </c>
      <c r="C7" s="13" t="inlineStr">
        <is>
          <t>P001</t>
        </is>
      </c>
      <c r="D7" s="22" t="str">
        <f>IF(C7="","",IFERROR(INDEX(Estoque!$C$14:$C$63,MATCH(C7,Estoque!$B$14:$B$63,0)),"Código não cadastrado"))</f>
        <v>Parafuso 6 mm (caixa com 100)</v>
      </c>
      <c r="E7" s="13" t="inlineStr">
        <is>
          <t>Saída</t>
        </is>
      </c>
      <c r="F7" s="15" t="n">
        <v>12</v>
      </c>
      <c r="G7" s="13" t="inlineStr">
        <is>
          <t>Pedido 1001</t>
        </is>
      </c>
    </row>
    <row r="8">
      <c r="B8" s="21" t="n">
        <v>46297</v>
      </c>
      <c r="C8" s="13" t="inlineStr">
        <is>
          <t>P002</t>
        </is>
      </c>
      <c r="D8" s="22" t="str">
        <f>IF(C8="","",IFERROR(INDEX(Estoque!$C$14:$C$63,MATCH(C8,Estoque!$B$14:$B$63,0)),"Código não cadastrado"))</f>
        <v>Fita isolante</v>
      </c>
      <c r="E8" s="13" t="inlineStr">
        <is>
          <t>Saída</t>
        </is>
      </c>
      <c r="F8" s="15" t="n">
        <v>40</v>
      </c>
      <c r="G8" s="13" t="inlineStr">
        <is>
          <t>Pedido 1002</t>
        </is>
      </c>
    </row>
    <row r="9">
      <c r="B9" s="21" t="n">
        <v>46298</v>
      </c>
      <c r="C9" s="13" t="inlineStr">
        <is>
          <t>P003</t>
        </is>
      </c>
      <c r="D9" s="22" t="str">
        <f>IF(C9="","",IFERROR(INDEX(Estoque!$C$14:$C$63,MATCH(C9,Estoque!$B$14:$B$63,0)),"Código não cadastrado"))</f>
        <v>Luva de proteção</v>
      </c>
      <c r="E9" s="13" t="inlineStr">
        <is>
          <t>Saída</t>
        </is>
      </c>
      <c r="F9" s="15" t="n">
        <v>25</v>
      </c>
      <c r="G9" s="13" t="inlineStr">
        <is>
          <t>Pedido 1003</t>
        </is>
      </c>
    </row>
    <row r="10">
      <c r="B10" s="21" t="n">
        <v>46300</v>
      </c>
      <c r="C10" s="13" t="inlineStr">
        <is>
          <t>P001</t>
        </is>
      </c>
      <c r="D10" s="22" t="str">
        <f>IF(C10="","",IFERROR(INDEX(Estoque!$C$14:$C$63,MATCH(C10,Estoque!$B$14:$B$63,0)),"Código não cadastrado"))</f>
        <v>Parafuso 6 mm (caixa com 100)</v>
      </c>
      <c r="E10" s="13" t="inlineStr">
        <is>
          <t>Saída</t>
        </is>
      </c>
      <c r="F10" s="15" t="n">
        <v>10</v>
      </c>
      <c r="G10" s="13" t="inlineStr">
        <is>
          <t>Pedido 1004</t>
        </is>
      </c>
    </row>
    <row r="11">
      <c r="B11" s="21" t="n">
        <v>46301</v>
      </c>
      <c r="C11" s="13" t="inlineStr">
        <is>
          <t>P004</t>
        </is>
      </c>
      <c r="D11" s="22" t="str">
        <f>IF(C11="","",IFERROR(INDEX(Estoque!$C$14:$C$63,MATCH(C11,Estoque!$B$14:$B$63,0)),"Código não cadastrado"))</f>
        <v>Cabo 2,5 mm (rolo)</v>
      </c>
      <c r="E11" s="13" t="inlineStr">
        <is>
          <t>Saída</t>
        </is>
      </c>
      <c r="F11" s="15" t="n">
        <v>6</v>
      </c>
      <c r="G11" s="13" t="inlineStr">
        <is>
          <t>Pedido 1005</t>
        </is>
      </c>
    </row>
    <row r="12">
      <c r="B12" s="21" t="n">
        <v>46302</v>
      </c>
      <c r="C12" s="13" t="inlineStr">
        <is>
          <t>P002</t>
        </is>
      </c>
      <c r="D12" s="22" t="str">
        <f>IF(C12="","",IFERROR(INDEX(Estoque!$C$14:$C$63,MATCH(C12,Estoque!$B$14:$B$63,0)),"Código não cadastrado"))</f>
        <v>Fita isolante</v>
      </c>
      <c r="E12" s="13" t="inlineStr">
        <is>
          <t>Entrada</t>
        </is>
      </c>
      <c r="F12" s="15" t="n">
        <v>50</v>
      </c>
      <c r="G12" s="13" t="inlineStr">
        <is>
          <t>Nota fiscal 5521</t>
        </is>
      </c>
    </row>
    <row r="13">
      <c r="B13" s="21" t="n">
        <v>46303</v>
      </c>
      <c r="C13" s="13" t="inlineStr">
        <is>
          <t>P005</t>
        </is>
      </c>
      <c r="D13" s="22" t="str">
        <f>IF(C13="","",IFERROR(INDEX(Estoque!$C$14:$C$63,MATCH(C13,Estoque!$B$14:$B$63,0)),"Código não cadastrado"))</f>
        <v>Disjuntor 20 A</v>
      </c>
      <c r="E13" s="13" t="inlineStr">
        <is>
          <t>Saída</t>
        </is>
      </c>
      <c r="F13" s="15" t="n">
        <v>9</v>
      </c>
      <c r="G13" s="13" t="inlineStr">
        <is>
          <t>Pedido 1006</t>
        </is>
      </c>
    </row>
    <row r="14">
      <c r="B14" s="21" t="n">
        <v>46304</v>
      </c>
      <c r="C14" s="13" t="inlineStr">
        <is>
          <t>P006</t>
        </is>
      </c>
      <c r="D14" s="22" t="str">
        <f>IF(C14="","",IFERROR(INDEX(Estoque!$C$14:$C$63,MATCH(C14,Estoque!$B$14:$B$63,0)),"Código não cadastrado"))</f>
        <v>Lâmpada LED 9 W</v>
      </c>
      <c r="E14" s="13" t="inlineStr">
        <is>
          <t>Saída</t>
        </is>
      </c>
      <c r="F14" s="15" t="n">
        <v>30</v>
      </c>
      <c r="G14" s="13" t="inlineStr">
        <is>
          <t>Pedido 1007</t>
        </is>
      </c>
    </row>
    <row r="15">
      <c r="B15" s="21" t="n">
        <v>46307</v>
      </c>
      <c r="C15" s="13" t="inlineStr">
        <is>
          <t>P002</t>
        </is>
      </c>
      <c r="D15" s="22" t="str">
        <f>IF(C15="","",IFERROR(INDEX(Estoque!$C$14:$C$63,MATCH(C15,Estoque!$B$14:$B$63,0)),"Código não cadastrado"))</f>
        <v>Fita isolante</v>
      </c>
      <c r="E15" s="13" t="inlineStr">
        <is>
          <t>Saída</t>
        </is>
      </c>
      <c r="F15" s="15" t="n">
        <v>70</v>
      </c>
      <c r="G15" s="13" t="inlineStr">
        <is>
          <t>Pedido 1008</t>
        </is>
      </c>
    </row>
    <row r="16">
      <c r="B16" s="21" t="n">
        <v>46308</v>
      </c>
      <c r="C16" s="13" t="inlineStr">
        <is>
          <t>P004</t>
        </is>
      </c>
      <c r="D16" s="22" t="str">
        <f>IF(C16="","",IFERROR(INDEX(Estoque!$C$14:$C$63,MATCH(C16,Estoque!$B$14:$B$63,0)),"Código não cadastrado"))</f>
        <v>Cabo 2,5 mm (rolo)</v>
      </c>
      <c r="E16" s="13" t="inlineStr">
        <is>
          <t>Saída</t>
        </is>
      </c>
      <c r="F16" s="15" t="n">
        <v>9</v>
      </c>
      <c r="G16" s="13" t="inlineStr">
        <is>
          <t>Pedido 1009</t>
        </is>
      </c>
    </row>
    <row r="17">
      <c r="B17" s="21" t="n">
        <v>46309</v>
      </c>
      <c r="C17" s="13" t="inlineStr">
        <is>
          <t>P003</t>
        </is>
      </c>
      <c r="D17" s="22" t="str">
        <f>IF(C17="","",IFERROR(INDEX(Estoque!$C$14:$C$63,MATCH(C17,Estoque!$B$14:$B$63,0)),"Código não cadastrado"))</f>
        <v>Luva de proteção</v>
      </c>
      <c r="E17" s="13" t="inlineStr">
        <is>
          <t>Entrada</t>
        </is>
      </c>
      <c r="F17" s="15" t="n">
        <v>30</v>
      </c>
      <c r="G17" s="13" t="inlineStr">
        <is>
          <t>Nota fiscal 5530</t>
        </is>
      </c>
    </row>
    <row r="18">
      <c r="B18" s="21" t="n">
        <v>46311</v>
      </c>
      <c r="C18" s="13" t="inlineStr">
        <is>
          <t>P006</t>
        </is>
      </c>
      <c r="D18" s="22" t="str">
        <f>IF(C18="","",IFERROR(INDEX(Estoque!$C$14:$C$63,MATCH(C18,Estoque!$B$14:$B$63,0)),"Código não cadastrado"))</f>
        <v>Lâmpada LED 9 W</v>
      </c>
      <c r="E18" s="13" t="inlineStr">
        <is>
          <t>Saída</t>
        </is>
      </c>
      <c r="F18" s="15" t="n">
        <v>20</v>
      </c>
      <c r="G18" s="13" t="inlineStr">
        <is>
          <t>Pedido 1010</t>
        </is>
      </c>
    </row>
    <row r="19">
      <c r="B19" s="21" t="n">
        <v>46314</v>
      </c>
      <c r="C19" s="13" t="inlineStr">
        <is>
          <t>P001</t>
        </is>
      </c>
      <c r="D19" s="22" t="str">
        <f>IF(C19="","",IFERROR(INDEX(Estoque!$C$14:$C$63,MATCH(C19,Estoque!$B$14:$B$63,0)),"Código não cadastrado"))</f>
        <v>Parafuso 6 mm (caixa com 100)</v>
      </c>
      <c r="E19" s="13" t="inlineStr">
        <is>
          <t>Saída</t>
        </is>
      </c>
      <c r="F19" s="15" t="n">
        <v>8</v>
      </c>
      <c r="G19" s="13" t="inlineStr">
        <is>
          <t>Pedido 1011</t>
        </is>
      </c>
    </row>
    <row r="20">
      <c r="B20" s="21" t="n"/>
      <c r="C20" s="13" t="n"/>
      <c r="D20" s="22" t="str">
        <f>IF(C20="","",IFERROR(INDEX(Estoque!$C$14:$C$63,MATCH(C20,Estoque!$B$14:$B$63,0)),"Código não cadastrado"))</f>
        <v/>
      </c>
      <c r="E20" s="13" t="n"/>
      <c r="F20" s="15" t="n"/>
      <c r="G20" s="13" t="n"/>
    </row>
    <row r="21">
      <c r="B21" s="21" t="n"/>
      <c r="C21" s="13" t="n"/>
      <c r="D21" s="22" t="str">
        <f>IF(C21="","",IFERROR(INDEX(Estoque!$C$14:$C$63,MATCH(C21,Estoque!$B$14:$B$63,0)),"Código não cadastrado"))</f>
        <v/>
      </c>
      <c r="E21" s="13" t="n"/>
      <c r="F21" s="15" t="n"/>
      <c r="G21" s="13" t="n"/>
    </row>
    <row r="22">
      <c r="B22" s="21" t="n"/>
      <c r="C22" s="13" t="n"/>
      <c r="D22" s="22" t="str">
        <f>IF(C22="","",IFERROR(INDEX(Estoque!$C$14:$C$63,MATCH(C22,Estoque!$B$14:$B$63,0)),"Código não cadastrado"))</f>
        <v/>
      </c>
      <c r="E22" s="13" t="n"/>
      <c r="F22" s="15" t="n"/>
      <c r="G22" s="13" t="n"/>
    </row>
    <row r="23">
      <c r="B23" s="21" t="n"/>
      <c r="C23" s="13" t="n"/>
      <c r="D23" s="22" t="str">
        <f>IF(C23="","",IFERROR(INDEX(Estoque!$C$14:$C$63,MATCH(C23,Estoque!$B$14:$B$63,0)),"Código não cadastrado"))</f>
        <v/>
      </c>
      <c r="E23" s="13" t="n"/>
      <c r="F23" s="15" t="n"/>
      <c r="G23" s="13" t="n"/>
    </row>
    <row r="24">
      <c r="B24" s="21" t="n"/>
      <c r="C24" s="13" t="n"/>
      <c r="D24" s="22" t="str">
        <f>IF(C24="","",IFERROR(INDEX(Estoque!$C$14:$C$63,MATCH(C24,Estoque!$B$14:$B$63,0)),"Código não cadastrado"))</f>
        <v/>
      </c>
      <c r="E24" s="13" t="n"/>
      <c r="F24" s="15" t="n"/>
      <c r="G24" s="13" t="n"/>
    </row>
    <row r="25">
      <c r="B25" s="21" t="n"/>
      <c r="C25" s="13" t="n"/>
      <c r="D25" s="22" t="str">
        <f>IF(C25="","",IFERROR(INDEX(Estoque!$C$14:$C$63,MATCH(C25,Estoque!$B$14:$B$63,0)),"Código não cadastrado"))</f>
        <v/>
      </c>
      <c r="E25" s="13" t="n"/>
      <c r="F25" s="15" t="n"/>
      <c r="G25" s="13" t="n"/>
    </row>
    <row r="26">
      <c r="B26" s="21" t="n"/>
      <c r="C26" s="13" t="n"/>
      <c r="D26" s="22" t="str">
        <f>IF(C26="","",IFERROR(INDEX(Estoque!$C$14:$C$63,MATCH(C26,Estoque!$B$14:$B$63,0)),"Código não cadastrado"))</f>
        <v/>
      </c>
      <c r="E26" s="13" t="n"/>
      <c r="F26" s="15" t="n"/>
      <c r="G26" s="13" t="n"/>
    </row>
    <row r="27">
      <c r="B27" s="21" t="n"/>
      <c r="C27" s="13" t="n"/>
      <c r="D27" s="22" t="str">
        <f>IF(C27="","",IFERROR(INDEX(Estoque!$C$14:$C$63,MATCH(C27,Estoque!$B$14:$B$63,0)),"Código não cadastrado"))</f>
        <v/>
      </c>
      <c r="E27" s="13" t="n"/>
      <c r="F27" s="15" t="n"/>
      <c r="G27" s="13" t="n"/>
    </row>
    <row r="28">
      <c r="B28" s="21" t="n"/>
      <c r="C28" s="13" t="n"/>
      <c r="D28" s="22" t="str">
        <f>IF(C28="","",IFERROR(INDEX(Estoque!$C$14:$C$63,MATCH(C28,Estoque!$B$14:$B$63,0)),"Código não cadastrado"))</f>
        <v/>
      </c>
      <c r="E28" s="13" t="n"/>
      <c r="F28" s="15" t="n"/>
      <c r="G28" s="13" t="n"/>
    </row>
    <row r="29">
      <c r="B29" s="21" t="n"/>
      <c r="C29" s="13" t="n"/>
      <c r="D29" s="22" t="str">
        <f>IF(C29="","",IFERROR(INDEX(Estoque!$C$14:$C$63,MATCH(C29,Estoque!$B$14:$B$63,0)),"Código não cadastrado"))</f>
        <v/>
      </c>
      <c r="E29" s="13" t="n"/>
      <c r="F29" s="15" t="n"/>
      <c r="G29" s="13" t="n"/>
    </row>
    <row r="30">
      <c r="B30" s="21" t="n"/>
      <c r="C30" s="13" t="n"/>
      <c r="D30" s="22" t="str">
        <f>IF(C30="","",IFERROR(INDEX(Estoque!$C$14:$C$63,MATCH(C30,Estoque!$B$14:$B$63,0)),"Código não cadastrado"))</f>
        <v/>
      </c>
      <c r="E30" s="13" t="n"/>
      <c r="F30" s="15" t="n"/>
      <c r="G30" s="13" t="n"/>
    </row>
    <row r="31">
      <c r="B31" s="21" t="n"/>
      <c r="C31" s="13" t="n"/>
      <c r="D31" s="22" t="str">
        <f>IF(C31="","",IFERROR(INDEX(Estoque!$C$14:$C$63,MATCH(C31,Estoque!$B$14:$B$63,0)),"Código não cadastrado"))</f>
        <v/>
      </c>
      <c r="E31" s="13" t="n"/>
      <c r="F31" s="15" t="n"/>
      <c r="G31" s="13" t="n"/>
    </row>
    <row r="32">
      <c r="B32" s="21" t="n"/>
      <c r="C32" s="13" t="n"/>
      <c r="D32" s="22" t="str">
        <f>IF(C32="","",IFERROR(INDEX(Estoque!$C$14:$C$63,MATCH(C32,Estoque!$B$14:$B$63,0)),"Código não cadastrado"))</f>
        <v/>
      </c>
      <c r="E32" s="13" t="n"/>
      <c r="F32" s="15" t="n"/>
      <c r="G32" s="13" t="n"/>
    </row>
    <row r="33">
      <c r="B33" s="21" t="n"/>
      <c r="C33" s="13" t="n"/>
      <c r="D33" s="22" t="str">
        <f>IF(C33="","",IFERROR(INDEX(Estoque!$C$14:$C$63,MATCH(C33,Estoque!$B$14:$B$63,0)),"Código não cadastrado"))</f>
        <v/>
      </c>
      <c r="E33" s="13" t="n"/>
      <c r="F33" s="15" t="n"/>
      <c r="G33" s="13" t="n"/>
    </row>
    <row r="34">
      <c r="B34" s="21" t="n"/>
      <c r="C34" s="13" t="n"/>
      <c r="D34" s="22" t="str">
        <f>IF(C34="","",IFERROR(INDEX(Estoque!$C$14:$C$63,MATCH(C34,Estoque!$B$14:$B$63,0)),"Código não cadastrado"))</f>
        <v/>
      </c>
      <c r="E34" s="13" t="n"/>
      <c r="F34" s="15" t="n"/>
      <c r="G34" s="13" t="n"/>
    </row>
    <row r="35">
      <c r="B35" s="21" t="n"/>
      <c r="C35" s="13" t="n"/>
      <c r="D35" s="22" t="str">
        <f>IF(C35="","",IFERROR(INDEX(Estoque!$C$14:$C$63,MATCH(C35,Estoque!$B$14:$B$63,0)),"Código não cadastrado"))</f>
        <v/>
      </c>
      <c r="E35" s="13" t="n"/>
      <c r="F35" s="15" t="n"/>
      <c r="G35" s="13" t="n"/>
    </row>
    <row r="36">
      <c r="B36" s="21" t="n"/>
      <c r="C36" s="13" t="n"/>
      <c r="D36" s="22" t="str">
        <f>IF(C36="","",IFERROR(INDEX(Estoque!$C$14:$C$63,MATCH(C36,Estoque!$B$14:$B$63,0)),"Código não cadastrado"))</f>
        <v/>
      </c>
      <c r="E36" s="13" t="n"/>
      <c r="F36" s="15" t="n"/>
      <c r="G36" s="13" t="n"/>
    </row>
    <row r="37">
      <c r="B37" s="21" t="n"/>
      <c r="C37" s="13" t="n"/>
      <c r="D37" s="22" t="str">
        <f>IF(C37="","",IFERROR(INDEX(Estoque!$C$14:$C$63,MATCH(C37,Estoque!$B$14:$B$63,0)),"Código não cadastrado"))</f>
        <v/>
      </c>
      <c r="E37" s="13" t="n"/>
      <c r="F37" s="15" t="n"/>
      <c r="G37" s="13" t="n"/>
    </row>
    <row r="38">
      <c r="B38" s="21" t="n"/>
      <c r="C38" s="13" t="n"/>
      <c r="D38" s="22" t="str">
        <f>IF(C38="","",IFERROR(INDEX(Estoque!$C$14:$C$63,MATCH(C38,Estoque!$B$14:$B$63,0)),"Código não cadastrado"))</f>
        <v/>
      </c>
      <c r="E38" s="13" t="n"/>
      <c r="F38" s="15" t="n"/>
      <c r="G38" s="13" t="n"/>
    </row>
    <row r="39">
      <c r="B39" s="21" t="n"/>
      <c r="C39" s="13" t="n"/>
      <c r="D39" s="22" t="str">
        <f>IF(C39="","",IFERROR(INDEX(Estoque!$C$14:$C$63,MATCH(C39,Estoque!$B$14:$B$63,0)),"Código não cadastrado"))</f>
        <v/>
      </c>
      <c r="E39" s="13" t="n"/>
      <c r="F39" s="15" t="n"/>
      <c r="G39" s="13" t="n"/>
    </row>
    <row r="40">
      <c r="B40" s="21" t="n"/>
      <c r="C40" s="13" t="n"/>
      <c r="D40" s="22" t="str">
        <f>IF(C40="","",IFERROR(INDEX(Estoque!$C$14:$C$63,MATCH(C40,Estoque!$B$14:$B$63,0)),"Código não cadastrado"))</f>
        <v/>
      </c>
      <c r="E40" s="13" t="n"/>
      <c r="F40" s="15" t="n"/>
      <c r="G40" s="13" t="n"/>
    </row>
    <row r="41">
      <c r="B41" s="21" t="n"/>
      <c r="C41" s="13" t="n"/>
      <c r="D41" s="22" t="str">
        <f>IF(C41="","",IFERROR(INDEX(Estoque!$C$14:$C$63,MATCH(C41,Estoque!$B$14:$B$63,0)),"Código não cadastrado"))</f>
        <v/>
      </c>
      <c r="E41" s="13" t="n"/>
      <c r="F41" s="15" t="n"/>
      <c r="G41" s="13" t="n"/>
    </row>
    <row r="42">
      <c r="B42" s="21" t="n"/>
      <c r="C42" s="13" t="n"/>
      <c r="D42" s="22" t="str">
        <f>IF(C42="","",IFERROR(INDEX(Estoque!$C$14:$C$63,MATCH(C42,Estoque!$B$14:$B$63,0)),"Código não cadastrado"))</f>
        <v/>
      </c>
      <c r="E42" s="13" t="n"/>
      <c r="F42" s="15" t="n"/>
      <c r="G42" s="13" t="n"/>
    </row>
    <row r="43">
      <c r="B43" s="21" t="n"/>
      <c r="C43" s="13" t="n"/>
      <c r="D43" s="22" t="str">
        <f>IF(C43="","",IFERROR(INDEX(Estoque!$C$14:$C$63,MATCH(C43,Estoque!$B$14:$B$63,0)),"Código não cadastrado"))</f>
        <v/>
      </c>
      <c r="E43" s="13" t="n"/>
      <c r="F43" s="15" t="n"/>
      <c r="G43" s="13" t="n"/>
    </row>
    <row r="44">
      <c r="B44" s="21" t="n"/>
      <c r="C44" s="13" t="n"/>
      <c r="D44" s="22" t="str">
        <f>IF(C44="","",IFERROR(INDEX(Estoque!$C$14:$C$63,MATCH(C44,Estoque!$B$14:$B$63,0)),"Código não cadastrado"))</f>
        <v/>
      </c>
      <c r="E44" s="13" t="n"/>
      <c r="F44" s="15" t="n"/>
      <c r="G44" s="13" t="n"/>
    </row>
    <row r="45">
      <c r="B45" s="21" t="n"/>
      <c r="C45" s="13" t="n"/>
      <c r="D45" s="22" t="str">
        <f>IF(C45="","",IFERROR(INDEX(Estoque!$C$14:$C$63,MATCH(C45,Estoque!$B$14:$B$63,0)),"Código não cadastrado"))</f>
        <v/>
      </c>
      <c r="E45" s="13" t="n"/>
      <c r="F45" s="15" t="n"/>
      <c r="G45" s="13" t="n"/>
    </row>
    <row r="46">
      <c r="B46" s="21" t="n"/>
      <c r="C46" s="13" t="n"/>
      <c r="D46" s="22" t="str">
        <f>IF(C46="","",IFERROR(INDEX(Estoque!$C$14:$C$63,MATCH(C46,Estoque!$B$14:$B$63,0)),"Código não cadastrado"))</f>
        <v/>
      </c>
      <c r="E46" s="13" t="n"/>
      <c r="F46" s="15" t="n"/>
      <c r="G46" s="13" t="n"/>
    </row>
    <row r="47">
      <c r="B47" s="21" t="n"/>
      <c r="C47" s="13" t="n"/>
      <c r="D47" s="22" t="str">
        <f>IF(C47="","",IFERROR(INDEX(Estoque!$C$14:$C$63,MATCH(C47,Estoque!$B$14:$B$63,0)),"Código não cadastrado"))</f>
        <v/>
      </c>
      <c r="E47" s="13" t="n"/>
      <c r="F47" s="15" t="n"/>
      <c r="G47" s="13" t="n"/>
    </row>
    <row r="48">
      <c r="B48" s="21" t="n"/>
      <c r="C48" s="13" t="n"/>
      <c r="D48" s="22" t="str">
        <f>IF(C48="","",IFERROR(INDEX(Estoque!$C$14:$C$63,MATCH(C48,Estoque!$B$14:$B$63,0)),"Código não cadastrado"))</f>
        <v/>
      </c>
      <c r="E48" s="13" t="n"/>
      <c r="F48" s="15" t="n"/>
      <c r="G48" s="13" t="n"/>
    </row>
    <row r="49">
      <c r="B49" s="21" t="n"/>
      <c r="C49" s="13" t="n"/>
      <c r="D49" s="22" t="str">
        <f>IF(C49="","",IFERROR(INDEX(Estoque!$C$14:$C$63,MATCH(C49,Estoque!$B$14:$B$63,0)),"Código não cadastrado"))</f>
        <v/>
      </c>
      <c r="E49" s="13" t="n"/>
      <c r="F49" s="15" t="n"/>
      <c r="G49" s="13" t="n"/>
    </row>
    <row r="50">
      <c r="B50" s="21" t="n"/>
      <c r="C50" s="13" t="n"/>
      <c r="D50" s="22" t="str">
        <f>IF(C50="","",IFERROR(INDEX(Estoque!$C$14:$C$63,MATCH(C50,Estoque!$B$14:$B$63,0)),"Código não cadastrado"))</f>
        <v/>
      </c>
      <c r="E50" s="13" t="n"/>
      <c r="F50" s="15" t="n"/>
      <c r="G50" s="13" t="n"/>
    </row>
    <row r="51">
      <c r="B51" s="21" t="n"/>
      <c r="C51" s="13" t="n"/>
      <c r="D51" s="22" t="str">
        <f>IF(C51="","",IFERROR(INDEX(Estoque!$C$14:$C$63,MATCH(C51,Estoque!$B$14:$B$63,0)),"Código não cadastrado"))</f>
        <v/>
      </c>
      <c r="E51" s="13" t="n"/>
      <c r="F51" s="15" t="n"/>
      <c r="G51" s="13" t="n"/>
    </row>
    <row r="52">
      <c r="B52" s="21" t="n"/>
      <c r="C52" s="13" t="n"/>
      <c r="D52" s="22" t="str">
        <f>IF(C52="","",IFERROR(INDEX(Estoque!$C$14:$C$63,MATCH(C52,Estoque!$B$14:$B$63,0)),"Código não cadastrado"))</f>
        <v/>
      </c>
      <c r="E52" s="13" t="n"/>
      <c r="F52" s="15" t="n"/>
      <c r="G52" s="13" t="n"/>
    </row>
    <row r="53">
      <c r="B53" s="21" t="n"/>
      <c r="C53" s="13" t="n"/>
      <c r="D53" s="22" t="str">
        <f>IF(C53="","",IFERROR(INDEX(Estoque!$C$14:$C$63,MATCH(C53,Estoque!$B$14:$B$63,0)),"Código não cadastrado"))</f>
        <v/>
      </c>
      <c r="E53" s="13" t="n"/>
      <c r="F53" s="15" t="n"/>
      <c r="G53" s="13" t="n"/>
    </row>
    <row r="54">
      <c r="B54" s="21" t="n"/>
      <c r="C54" s="13" t="n"/>
      <c r="D54" s="22" t="str">
        <f>IF(C54="","",IFERROR(INDEX(Estoque!$C$14:$C$63,MATCH(C54,Estoque!$B$14:$B$63,0)),"Código não cadastrado"))</f>
        <v/>
      </c>
      <c r="E54" s="13" t="n"/>
      <c r="F54" s="15" t="n"/>
      <c r="G54" s="13" t="n"/>
    </row>
    <row r="55">
      <c r="B55" s="21" t="n"/>
      <c r="C55" s="13" t="n"/>
      <c r="D55" s="22" t="str">
        <f>IF(C55="","",IFERROR(INDEX(Estoque!$C$14:$C$63,MATCH(C55,Estoque!$B$14:$B$63,0)),"Código não cadastrado"))</f>
        <v/>
      </c>
      <c r="E55" s="13" t="n"/>
      <c r="F55" s="15" t="n"/>
      <c r="G55" s="13" t="n"/>
    </row>
    <row r="56">
      <c r="B56" s="21" t="n"/>
      <c r="C56" s="13" t="n"/>
      <c r="D56" s="22" t="str">
        <f>IF(C56="","",IFERROR(INDEX(Estoque!$C$14:$C$63,MATCH(C56,Estoque!$B$14:$B$63,0)),"Código não cadastrado"))</f>
        <v/>
      </c>
      <c r="E56" s="13" t="n"/>
      <c r="F56" s="15" t="n"/>
      <c r="G56" s="13" t="n"/>
    </row>
    <row r="57">
      <c r="B57" s="21" t="n"/>
      <c r="C57" s="13" t="n"/>
      <c r="D57" s="22" t="str">
        <f>IF(C57="","",IFERROR(INDEX(Estoque!$C$14:$C$63,MATCH(C57,Estoque!$B$14:$B$63,0)),"Código não cadastrado"))</f>
        <v/>
      </c>
      <c r="E57" s="13" t="n"/>
      <c r="F57" s="15" t="n"/>
      <c r="G57" s="13" t="n"/>
    </row>
    <row r="58">
      <c r="B58" s="21" t="n"/>
      <c r="C58" s="13" t="n"/>
      <c r="D58" s="22" t="str">
        <f>IF(C58="","",IFERROR(INDEX(Estoque!$C$14:$C$63,MATCH(C58,Estoque!$B$14:$B$63,0)),"Código não cadastrado"))</f>
        <v/>
      </c>
      <c r="E58" s="13" t="n"/>
      <c r="F58" s="15" t="n"/>
      <c r="G58" s="13" t="n"/>
    </row>
    <row r="59">
      <c r="B59" s="21" t="n"/>
      <c r="C59" s="13" t="n"/>
      <c r="D59" s="22" t="str">
        <f>IF(C59="","",IFERROR(INDEX(Estoque!$C$14:$C$63,MATCH(C59,Estoque!$B$14:$B$63,0)),"Código não cadastrado"))</f>
        <v/>
      </c>
      <c r="E59" s="13" t="n"/>
      <c r="F59" s="15" t="n"/>
      <c r="G59" s="13" t="n"/>
    </row>
    <row r="60">
      <c r="B60" s="21" t="n"/>
      <c r="C60" s="13" t="n"/>
      <c r="D60" s="22" t="str">
        <f>IF(C60="","",IFERROR(INDEX(Estoque!$C$14:$C$63,MATCH(C60,Estoque!$B$14:$B$63,0)),"Código não cadastrado"))</f>
        <v/>
      </c>
      <c r="E60" s="13" t="n"/>
      <c r="F60" s="15" t="n"/>
      <c r="G60" s="13" t="n"/>
    </row>
    <row r="61">
      <c r="B61" s="21" t="n"/>
      <c r="C61" s="13" t="n"/>
      <c r="D61" s="22" t="str">
        <f>IF(C61="","",IFERROR(INDEX(Estoque!$C$14:$C$63,MATCH(C61,Estoque!$B$14:$B$63,0)),"Código não cadastrado"))</f>
        <v/>
      </c>
      <c r="E61" s="13" t="n"/>
      <c r="F61" s="15" t="n"/>
      <c r="G61" s="13" t="n"/>
    </row>
    <row r="62">
      <c r="B62" s="21" t="n"/>
      <c r="C62" s="13" t="n"/>
      <c r="D62" s="22" t="str">
        <f>IF(C62="","",IFERROR(INDEX(Estoque!$C$14:$C$63,MATCH(C62,Estoque!$B$14:$B$63,0)),"Código não cadastrado"))</f>
        <v/>
      </c>
      <c r="E62" s="13" t="n"/>
      <c r="F62" s="15" t="n"/>
      <c r="G62" s="13" t="n"/>
    </row>
    <row r="63">
      <c r="B63" s="21" t="n"/>
      <c r="C63" s="13" t="n"/>
      <c r="D63" s="22" t="str">
        <f>IF(C63="","",IFERROR(INDEX(Estoque!$C$14:$C$63,MATCH(C63,Estoque!$B$14:$B$63,0)),"Código não cadastrado"))</f>
        <v/>
      </c>
      <c r="E63" s="13" t="n"/>
      <c r="F63" s="15" t="n"/>
      <c r="G63" s="13" t="n"/>
    </row>
    <row r="64">
      <c r="B64" s="21" t="n"/>
      <c r="C64" s="13" t="n"/>
      <c r="D64" s="22" t="str">
        <f>IF(C64="","",IFERROR(INDEX(Estoque!$C$14:$C$63,MATCH(C64,Estoque!$B$14:$B$63,0)),"Código não cadastrado"))</f>
        <v/>
      </c>
      <c r="E64" s="13" t="n"/>
      <c r="F64" s="15" t="n"/>
      <c r="G64" s="13" t="n"/>
    </row>
    <row r="65">
      <c r="B65" s="21" t="n"/>
      <c r="C65" s="13" t="n"/>
      <c r="D65" s="22" t="str">
        <f>IF(C65="","",IFERROR(INDEX(Estoque!$C$14:$C$63,MATCH(C65,Estoque!$B$14:$B$63,0)),"Código não cadastrado"))</f>
        <v/>
      </c>
      <c r="E65" s="13" t="n"/>
      <c r="F65" s="15" t="n"/>
      <c r="G65" s="13" t="n"/>
    </row>
    <row r="66">
      <c r="B66" s="21" t="n"/>
      <c r="C66" s="13" t="n"/>
      <c r="D66" s="22" t="str">
        <f>IF(C66="","",IFERROR(INDEX(Estoque!$C$14:$C$63,MATCH(C66,Estoque!$B$14:$B$63,0)),"Código não cadastrado"))</f>
        <v/>
      </c>
      <c r="E66" s="13" t="n"/>
      <c r="F66" s="15" t="n"/>
      <c r="G66" s="13" t="n"/>
    </row>
    <row r="67">
      <c r="B67" s="21" t="n"/>
      <c r="C67" s="13" t="n"/>
      <c r="D67" s="22" t="str">
        <f>IF(C67="","",IFERROR(INDEX(Estoque!$C$14:$C$63,MATCH(C67,Estoque!$B$14:$B$63,0)),"Código não cadastrado"))</f>
        <v/>
      </c>
      <c r="E67" s="13" t="n"/>
      <c r="F67" s="15" t="n"/>
      <c r="G67" s="13" t="n"/>
    </row>
    <row r="68">
      <c r="B68" s="21" t="n"/>
      <c r="C68" s="13" t="n"/>
      <c r="D68" s="22" t="str">
        <f>IF(C68="","",IFERROR(INDEX(Estoque!$C$14:$C$63,MATCH(C68,Estoque!$B$14:$B$63,0)),"Código não cadastrado"))</f>
        <v/>
      </c>
      <c r="E68" s="13" t="n"/>
      <c r="F68" s="15" t="n"/>
      <c r="G68" s="13" t="n"/>
    </row>
    <row r="69">
      <c r="B69" s="21" t="n"/>
      <c r="C69" s="13" t="n"/>
      <c r="D69" s="22" t="str">
        <f>IF(C69="","",IFERROR(INDEX(Estoque!$C$14:$C$63,MATCH(C69,Estoque!$B$14:$B$63,0)),"Código não cadastrado"))</f>
        <v/>
      </c>
      <c r="E69" s="13" t="n"/>
      <c r="F69" s="15" t="n"/>
      <c r="G69" s="13" t="n"/>
    </row>
    <row r="70">
      <c r="B70" s="21" t="n"/>
      <c r="C70" s="13" t="n"/>
      <c r="D70" s="22" t="str">
        <f>IF(C70="","",IFERROR(INDEX(Estoque!$C$14:$C$63,MATCH(C70,Estoque!$B$14:$B$63,0)),"Código não cadastrado"))</f>
        <v/>
      </c>
      <c r="E70" s="13" t="n"/>
      <c r="F70" s="15" t="n"/>
      <c r="G70" s="13" t="n"/>
    </row>
    <row r="71">
      <c r="B71" s="21" t="n"/>
      <c r="C71" s="13" t="n"/>
      <c r="D71" s="22" t="str">
        <f>IF(C71="","",IFERROR(INDEX(Estoque!$C$14:$C$63,MATCH(C71,Estoque!$B$14:$B$63,0)),"Código não cadastrado"))</f>
        <v/>
      </c>
      <c r="E71" s="13" t="n"/>
      <c r="F71" s="15" t="n"/>
      <c r="G71" s="13" t="n"/>
    </row>
    <row r="72">
      <c r="B72" s="21" t="n"/>
      <c r="C72" s="13" t="n"/>
      <c r="D72" s="22" t="str">
        <f>IF(C72="","",IFERROR(INDEX(Estoque!$C$14:$C$63,MATCH(C72,Estoque!$B$14:$B$63,0)),"Código não cadastrado"))</f>
        <v/>
      </c>
      <c r="E72" s="13" t="n"/>
      <c r="F72" s="15" t="n"/>
      <c r="G72" s="13" t="n"/>
    </row>
    <row r="73">
      <c r="B73" s="21" t="n"/>
      <c r="C73" s="13" t="n"/>
      <c r="D73" s="22" t="str">
        <f>IF(C73="","",IFERROR(INDEX(Estoque!$C$14:$C$63,MATCH(C73,Estoque!$B$14:$B$63,0)),"Código não cadastrado"))</f>
        <v/>
      </c>
      <c r="E73" s="13" t="n"/>
      <c r="F73" s="15" t="n"/>
      <c r="G73" s="13" t="n"/>
    </row>
    <row r="74">
      <c r="B74" s="21" t="n"/>
      <c r="C74" s="13" t="n"/>
      <c r="D74" s="22" t="str">
        <f>IF(C74="","",IFERROR(INDEX(Estoque!$C$14:$C$63,MATCH(C74,Estoque!$B$14:$B$63,0)),"Código não cadastrado"))</f>
        <v/>
      </c>
      <c r="E74" s="13" t="n"/>
      <c r="F74" s="15" t="n"/>
      <c r="G74" s="13" t="n"/>
    </row>
    <row r="75">
      <c r="B75" s="21" t="n"/>
      <c r="C75" s="13" t="n"/>
      <c r="D75" s="22" t="str">
        <f>IF(C75="","",IFERROR(INDEX(Estoque!$C$14:$C$63,MATCH(C75,Estoque!$B$14:$B$63,0)),"Código não cadastrado"))</f>
        <v/>
      </c>
      <c r="E75" s="13" t="n"/>
      <c r="F75" s="15" t="n"/>
      <c r="G75" s="13" t="n"/>
    </row>
    <row r="76">
      <c r="B76" s="21" t="n"/>
      <c r="C76" s="13" t="n"/>
      <c r="D76" s="22" t="str">
        <f>IF(C76="","",IFERROR(INDEX(Estoque!$C$14:$C$63,MATCH(C76,Estoque!$B$14:$B$63,0)),"Código não cadastrado"))</f>
        <v/>
      </c>
      <c r="E76" s="13" t="n"/>
      <c r="F76" s="15" t="n"/>
      <c r="G76" s="13" t="n"/>
    </row>
    <row r="77">
      <c r="B77" s="21" t="n"/>
      <c r="C77" s="13" t="n"/>
      <c r="D77" s="22" t="str">
        <f>IF(C77="","",IFERROR(INDEX(Estoque!$C$14:$C$63,MATCH(C77,Estoque!$B$14:$B$63,0)),"Código não cadastrado"))</f>
        <v/>
      </c>
      <c r="E77" s="13" t="n"/>
      <c r="F77" s="15" t="n"/>
      <c r="G77" s="13" t="n"/>
    </row>
    <row r="78">
      <c r="B78" s="21" t="n"/>
      <c r="C78" s="13" t="n"/>
      <c r="D78" s="22" t="str">
        <f>IF(C78="","",IFERROR(INDEX(Estoque!$C$14:$C$63,MATCH(C78,Estoque!$B$14:$B$63,0)),"Código não cadastrado"))</f>
        <v/>
      </c>
      <c r="E78" s="13" t="n"/>
      <c r="F78" s="15" t="n"/>
      <c r="G78" s="13" t="n"/>
    </row>
    <row r="79">
      <c r="B79" s="21" t="n"/>
      <c r="C79" s="13" t="n"/>
      <c r="D79" s="22" t="str">
        <f>IF(C79="","",IFERROR(INDEX(Estoque!$C$14:$C$63,MATCH(C79,Estoque!$B$14:$B$63,0)),"Código não cadastrado"))</f>
        <v/>
      </c>
      <c r="E79" s="13" t="n"/>
      <c r="F79" s="15" t="n"/>
      <c r="G79" s="13" t="n"/>
    </row>
    <row r="80">
      <c r="B80" s="21" t="n"/>
      <c r="C80" s="13" t="n"/>
      <c r="D80" s="22" t="str">
        <f>IF(C80="","",IFERROR(INDEX(Estoque!$C$14:$C$63,MATCH(C80,Estoque!$B$14:$B$63,0)),"Código não cadastrado"))</f>
        <v/>
      </c>
      <c r="E80" s="13" t="n"/>
      <c r="F80" s="15" t="n"/>
      <c r="G80" s="13" t="n"/>
    </row>
    <row r="81">
      <c r="B81" s="21" t="n"/>
      <c r="C81" s="13" t="n"/>
      <c r="D81" s="22" t="str">
        <f>IF(C81="","",IFERROR(INDEX(Estoque!$C$14:$C$63,MATCH(C81,Estoque!$B$14:$B$63,0)),"Código não cadastrado"))</f>
        <v/>
      </c>
      <c r="E81" s="13" t="n"/>
      <c r="F81" s="15" t="n"/>
      <c r="G81" s="13" t="n"/>
    </row>
    <row r="82">
      <c r="B82" s="21" t="n"/>
      <c r="C82" s="13" t="n"/>
      <c r="D82" s="22" t="str">
        <f>IF(C82="","",IFERROR(INDEX(Estoque!$C$14:$C$63,MATCH(C82,Estoque!$B$14:$B$63,0)),"Código não cadastrado"))</f>
        <v/>
      </c>
      <c r="E82" s="13" t="n"/>
      <c r="F82" s="15" t="n"/>
      <c r="G82" s="13" t="n"/>
    </row>
    <row r="83">
      <c r="B83" s="21" t="n"/>
      <c r="C83" s="13" t="n"/>
      <c r="D83" s="22" t="str">
        <f>IF(C83="","",IFERROR(INDEX(Estoque!$C$14:$C$63,MATCH(C83,Estoque!$B$14:$B$63,0)),"Código não cadastrado"))</f>
        <v/>
      </c>
      <c r="E83" s="13" t="n"/>
      <c r="F83" s="15" t="n"/>
      <c r="G83" s="13" t="n"/>
    </row>
    <row r="84">
      <c r="B84" s="21" t="n"/>
      <c r="C84" s="13" t="n"/>
      <c r="D84" s="22" t="str">
        <f>IF(C84="","",IFERROR(INDEX(Estoque!$C$14:$C$63,MATCH(C84,Estoque!$B$14:$B$63,0)),"Código não cadastrado"))</f>
        <v/>
      </c>
      <c r="E84" s="13" t="n"/>
      <c r="F84" s="15" t="n"/>
      <c r="G84" s="13" t="n"/>
    </row>
    <row r="85">
      <c r="B85" s="21" t="n"/>
      <c r="C85" s="13" t="n"/>
      <c r="D85" s="22" t="str">
        <f>IF(C85="","",IFERROR(INDEX(Estoque!$C$14:$C$63,MATCH(C85,Estoque!$B$14:$B$63,0)),"Código não cadastrado"))</f>
        <v/>
      </c>
      <c r="E85" s="13" t="n"/>
      <c r="F85" s="15" t="n"/>
      <c r="G85" s="13" t="n"/>
    </row>
    <row r="86">
      <c r="B86" s="21" t="n"/>
      <c r="C86" s="13" t="n"/>
      <c r="D86" s="22" t="str">
        <f>IF(C86="","",IFERROR(INDEX(Estoque!$C$14:$C$63,MATCH(C86,Estoque!$B$14:$B$63,0)),"Código não cadastrado"))</f>
        <v/>
      </c>
      <c r="E86" s="13" t="n"/>
      <c r="F86" s="15" t="n"/>
      <c r="G86" s="13" t="n"/>
    </row>
    <row r="87">
      <c r="B87" s="21" t="n"/>
      <c r="C87" s="13" t="n"/>
      <c r="D87" s="22" t="str">
        <f>IF(C87="","",IFERROR(INDEX(Estoque!$C$14:$C$63,MATCH(C87,Estoque!$B$14:$B$63,0)),"Código não cadastrado"))</f>
        <v/>
      </c>
      <c r="E87" s="13" t="n"/>
      <c r="F87" s="15" t="n"/>
      <c r="G87" s="13" t="n"/>
    </row>
    <row r="88">
      <c r="B88" s="21" t="n"/>
      <c r="C88" s="13" t="n"/>
      <c r="D88" s="22" t="str">
        <f>IF(C88="","",IFERROR(INDEX(Estoque!$C$14:$C$63,MATCH(C88,Estoque!$B$14:$B$63,0)),"Código não cadastrado"))</f>
        <v/>
      </c>
      <c r="E88" s="13" t="n"/>
      <c r="F88" s="15" t="n"/>
      <c r="G88" s="13" t="n"/>
    </row>
    <row r="89">
      <c r="B89" s="21" t="n"/>
      <c r="C89" s="13" t="n"/>
      <c r="D89" s="22" t="str">
        <f>IF(C89="","",IFERROR(INDEX(Estoque!$C$14:$C$63,MATCH(C89,Estoque!$B$14:$B$63,0)),"Código não cadastrado"))</f>
        <v/>
      </c>
      <c r="E89" s="13" t="n"/>
      <c r="F89" s="15" t="n"/>
      <c r="G89" s="13" t="n"/>
    </row>
    <row r="90">
      <c r="B90" s="21" t="n"/>
      <c r="C90" s="13" t="n"/>
      <c r="D90" s="22" t="str">
        <f>IF(C90="","",IFERROR(INDEX(Estoque!$C$14:$C$63,MATCH(C90,Estoque!$B$14:$B$63,0)),"Código não cadastrado"))</f>
        <v/>
      </c>
      <c r="E90" s="13" t="n"/>
      <c r="F90" s="15" t="n"/>
      <c r="G90" s="13" t="n"/>
    </row>
    <row r="91">
      <c r="B91" s="21" t="n"/>
      <c r="C91" s="13" t="n"/>
      <c r="D91" s="22" t="str">
        <f>IF(C91="","",IFERROR(INDEX(Estoque!$C$14:$C$63,MATCH(C91,Estoque!$B$14:$B$63,0)),"Código não cadastrado"))</f>
        <v/>
      </c>
      <c r="E91" s="13" t="n"/>
      <c r="F91" s="15" t="n"/>
      <c r="G91" s="13" t="n"/>
    </row>
    <row r="92">
      <c r="B92" s="21" t="n"/>
      <c r="C92" s="13" t="n"/>
      <c r="D92" s="22" t="str">
        <f>IF(C92="","",IFERROR(INDEX(Estoque!$C$14:$C$63,MATCH(C92,Estoque!$B$14:$B$63,0)),"Código não cadastrado"))</f>
        <v/>
      </c>
      <c r="E92" s="13" t="n"/>
      <c r="F92" s="15" t="n"/>
      <c r="G92" s="13" t="n"/>
    </row>
    <row r="93">
      <c r="B93" s="21" t="n"/>
      <c r="C93" s="13" t="n"/>
      <c r="D93" s="22" t="str">
        <f>IF(C93="","",IFERROR(INDEX(Estoque!$C$14:$C$63,MATCH(C93,Estoque!$B$14:$B$63,0)),"Código não cadastrado"))</f>
        <v/>
      </c>
      <c r="E93" s="13" t="n"/>
      <c r="F93" s="15" t="n"/>
      <c r="G93" s="13" t="n"/>
    </row>
    <row r="94">
      <c r="B94" s="21" t="n"/>
      <c r="C94" s="13" t="n"/>
      <c r="D94" s="22" t="str">
        <f>IF(C94="","",IFERROR(INDEX(Estoque!$C$14:$C$63,MATCH(C94,Estoque!$B$14:$B$63,0)),"Código não cadastrado"))</f>
        <v/>
      </c>
      <c r="E94" s="13" t="n"/>
      <c r="F94" s="15" t="n"/>
      <c r="G94" s="13" t="n"/>
    </row>
    <row r="95">
      <c r="B95" s="21" t="n"/>
      <c r="C95" s="13" t="n"/>
      <c r="D95" s="22" t="str">
        <f>IF(C95="","",IFERROR(INDEX(Estoque!$C$14:$C$63,MATCH(C95,Estoque!$B$14:$B$63,0)),"Código não cadastrado"))</f>
        <v/>
      </c>
      <c r="E95" s="13" t="n"/>
      <c r="F95" s="15" t="n"/>
      <c r="G95" s="13" t="n"/>
    </row>
    <row r="96">
      <c r="B96" s="21" t="n"/>
      <c r="C96" s="13" t="n"/>
      <c r="D96" s="22" t="str">
        <f>IF(C96="","",IFERROR(INDEX(Estoque!$C$14:$C$63,MATCH(C96,Estoque!$B$14:$B$63,0)),"Código não cadastrado"))</f>
        <v/>
      </c>
      <c r="E96" s="13" t="n"/>
      <c r="F96" s="15" t="n"/>
      <c r="G96" s="13" t="n"/>
    </row>
    <row r="97">
      <c r="B97" s="21" t="n"/>
      <c r="C97" s="13" t="n"/>
      <c r="D97" s="22" t="str">
        <f>IF(C97="","",IFERROR(INDEX(Estoque!$C$14:$C$63,MATCH(C97,Estoque!$B$14:$B$63,0)),"Código não cadastrado"))</f>
        <v/>
      </c>
      <c r="E97" s="13" t="n"/>
      <c r="F97" s="15" t="n"/>
      <c r="G97" s="13" t="n"/>
    </row>
    <row r="98">
      <c r="B98" s="21" t="n"/>
      <c r="C98" s="13" t="n"/>
      <c r="D98" s="22" t="str">
        <f>IF(C98="","",IFERROR(INDEX(Estoque!$C$14:$C$63,MATCH(C98,Estoque!$B$14:$B$63,0)),"Código não cadastrado"))</f>
        <v/>
      </c>
      <c r="E98" s="13" t="n"/>
      <c r="F98" s="15" t="n"/>
      <c r="G98" s="13" t="n"/>
    </row>
    <row r="99">
      <c r="B99" s="21" t="n"/>
      <c r="C99" s="13" t="n"/>
      <c r="D99" s="22" t="str">
        <f>IF(C99="","",IFERROR(INDEX(Estoque!$C$14:$C$63,MATCH(C99,Estoque!$B$14:$B$63,0)),"Código não cadastrado"))</f>
        <v/>
      </c>
      <c r="E99" s="13" t="n"/>
      <c r="F99" s="15" t="n"/>
      <c r="G99" s="13" t="n"/>
    </row>
    <row r="100">
      <c r="B100" s="21" t="n"/>
      <c r="C100" s="13" t="n"/>
      <c r="D100" s="22" t="str">
        <f>IF(C100="","",IFERROR(INDEX(Estoque!$C$14:$C$63,MATCH(C100,Estoque!$B$14:$B$63,0)),"Código não cadastrado"))</f>
        <v/>
      </c>
      <c r="E100" s="13" t="n"/>
      <c r="F100" s="15" t="n"/>
      <c r="G100" s="13" t="n"/>
    </row>
    <row r="101">
      <c r="B101" s="21" t="n"/>
      <c r="C101" s="13" t="n"/>
      <c r="D101" s="22" t="str">
        <f>IF(C101="","",IFERROR(INDEX(Estoque!$C$14:$C$63,MATCH(C101,Estoque!$B$14:$B$63,0)),"Código não cadastrado"))</f>
        <v/>
      </c>
      <c r="E101" s="13" t="n"/>
      <c r="F101" s="15" t="n"/>
      <c r="G101" s="13" t="n"/>
    </row>
    <row r="102">
      <c r="B102" s="21" t="n"/>
      <c r="C102" s="13" t="n"/>
      <c r="D102" s="22" t="str">
        <f>IF(C102="","",IFERROR(INDEX(Estoque!$C$14:$C$63,MATCH(C102,Estoque!$B$14:$B$63,0)),"Código não cadastrado"))</f>
        <v/>
      </c>
      <c r="E102" s="13" t="n"/>
      <c r="F102" s="15" t="n"/>
      <c r="G102" s="13" t="n"/>
    </row>
    <row r="103">
      <c r="B103" s="21" t="n"/>
      <c r="C103" s="13" t="n"/>
      <c r="D103" s="22" t="str">
        <f>IF(C103="","",IFERROR(INDEX(Estoque!$C$14:$C$63,MATCH(C103,Estoque!$B$14:$B$63,0)),"Código não cadastrado"))</f>
        <v/>
      </c>
      <c r="E103" s="13" t="n"/>
      <c r="F103" s="15" t="n"/>
      <c r="G103" s="13" t="n"/>
    </row>
    <row r="104">
      <c r="B104" s="21" t="n"/>
      <c r="C104" s="13" t="n"/>
      <c r="D104" s="22" t="str">
        <f>IF(C104="","",IFERROR(INDEX(Estoque!$C$14:$C$63,MATCH(C104,Estoque!$B$14:$B$63,0)),"Código não cadastrado"))</f>
        <v/>
      </c>
      <c r="E104" s="13" t="n"/>
      <c r="F104" s="15" t="n"/>
      <c r="G104" s="13" t="n"/>
    </row>
    <row r="105">
      <c r="B105" s="21" t="n"/>
      <c r="C105" s="13" t="n"/>
      <c r="D105" s="22" t="str">
        <f>IF(C105="","",IFERROR(INDEX(Estoque!$C$14:$C$63,MATCH(C105,Estoque!$B$14:$B$63,0)),"Código não cadastrado"))</f>
        <v/>
      </c>
      <c r="E105" s="13" t="n"/>
      <c r="F105" s="15" t="n"/>
      <c r="G105" s="13" t="n"/>
    </row>
    <row r="106">
      <c r="B106" s="21" t="n"/>
      <c r="C106" s="13" t="n"/>
      <c r="D106" s="22" t="str">
        <f>IF(C106="","",IFERROR(INDEX(Estoque!$C$14:$C$63,MATCH(C106,Estoque!$B$14:$B$63,0)),"Código não cadastrado"))</f>
        <v/>
      </c>
      <c r="E106" s="13" t="n"/>
      <c r="F106" s="15" t="n"/>
      <c r="G106" s="13" t="n"/>
    </row>
    <row r="107">
      <c r="B107" s="21" t="n"/>
      <c r="C107" s="13" t="n"/>
      <c r="D107" s="22" t="str">
        <f>IF(C107="","",IFERROR(INDEX(Estoque!$C$14:$C$63,MATCH(C107,Estoque!$B$14:$B$63,0)),"Código não cadastrado"))</f>
        <v/>
      </c>
      <c r="E107" s="13" t="n"/>
      <c r="F107" s="15" t="n"/>
      <c r="G107" s="13" t="n"/>
    </row>
    <row r="108">
      <c r="B108" s="21" t="n"/>
      <c r="C108" s="13" t="n"/>
      <c r="D108" s="22" t="str">
        <f>IF(C108="","",IFERROR(INDEX(Estoque!$C$14:$C$63,MATCH(C108,Estoque!$B$14:$B$63,0)),"Código não cadastrado"))</f>
        <v/>
      </c>
      <c r="E108" s="13" t="n"/>
      <c r="F108" s="15" t="n"/>
      <c r="G108" s="13" t="n"/>
    </row>
    <row r="109">
      <c r="B109" s="21" t="n"/>
      <c r="C109" s="13" t="n"/>
      <c r="D109" s="22" t="str">
        <f>IF(C109="","",IFERROR(INDEX(Estoque!$C$14:$C$63,MATCH(C109,Estoque!$B$14:$B$63,0)),"Código não cadastrado"))</f>
        <v/>
      </c>
      <c r="E109" s="13" t="n"/>
      <c r="F109" s="15" t="n"/>
      <c r="G109" s="13" t="n"/>
    </row>
    <row r="110">
      <c r="B110" s="21" t="n"/>
      <c r="C110" s="13" t="n"/>
      <c r="D110" s="22" t="str">
        <f>IF(C110="","",IFERROR(INDEX(Estoque!$C$14:$C$63,MATCH(C110,Estoque!$B$14:$B$63,0)),"Código não cadastrado"))</f>
        <v/>
      </c>
      <c r="E110" s="13" t="n"/>
      <c r="F110" s="15" t="n"/>
      <c r="G110" s="13" t="n"/>
    </row>
    <row r="111">
      <c r="B111" s="21" t="n"/>
      <c r="C111" s="13" t="n"/>
      <c r="D111" s="22" t="str">
        <f>IF(C111="","",IFERROR(INDEX(Estoque!$C$14:$C$63,MATCH(C111,Estoque!$B$14:$B$63,0)),"Código não cadastrado"))</f>
        <v/>
      </c>
      <c r="E111" s="13" t="n"/>
      <c r="F111" s="15" t="n"/>
      <c r="G111" s="13" t="n"/>
    </row>
    <row r="112">
      <c r="B112" s="21" t="n"/>
      <c r="C112" s="13" t="n"/>
      <c r="D112" s="22" t="str">
        <f>IF(C112="","",IFERROR(INDEX(Estoque!$C$14:$C$63,MATCH(C112,Estoque!$B$14:$B$63,0)),"Código não cadastrado"))</f>
        <v/>
      </c>
      <c r="E112" s="13" t="n"/>
      <c r="F112" s="15" t="n"/>
      <c r="G112" s="13" t="n"/>
    </row>
    <row r="113">
      <c r="B113" s="21" t="n"/>
      <c r="C113" s="13" t="n"/>
      <c r="D113" s="22" t="str">
        <f>IF(C113="","",IFERROR(INDEX(Estoque!$C$14:$C$63,MATCH(C113,Estoque!$B$14:$B$63,0)),"Código não cadastrado"))</f>
        <v/>
      </c>
      <c r="E113" s="13" t="n"/>
      <c r="F113" s="15" t="n"/>
      <c r="G113" s="13" t="n"/>
    </row>
    <row r="114">
      <c r="B114" s="21" t="n"/>
      <c r="C114" s="13" t="n"/>
      <c r="D114" s="22" t="str">
        <f>IF(C114="","",IFERROR(INDEX(Estoque!$C$14:$C$63,MATCH(C114,Estoque!$B$14:$B$63,0)),"Código não cadastrado"))</f>
        <v/>
      </c>
      <c r="E114" s="13" t="n"/>
      <c r="F114" s="15" t="n"/>
      <c r="G114" s="13" t="n"/>
    </row>
    <row r="115">
      <c r="B115" s="21" t="n"/>
      <c r="C115" s="13" t="n"/>
      <c r="D115" s="22" t="str">
        <f>IF(C115="","",IFERROR(INDEX(Estoque!$C$14:$C$63,MATCH(C115,Estoque!$B$14:$B$63,0)),"Código não cadastrado"))</f>
        <v/>
      </c>
      <c r="E115" s="13" t="n"/>
      <c r="F115" s="15" t="n"/>
      <c r="G115" s="13" t="n"/>
    </row>
    <row r="116">
      <c r="B116" s="21" t="n"/>
      <c r="C116" s="13" t="n"/>
      <c r="D116" s="22" t="str">
        <f>IF(C116="","",IFERROR(INDEX(Estoque!$C$14:$C$63,MATCH(C116,Estoque!$B$14:$B$63,0)),"Código não cadastrado"))</f>
        <v/>
      </c>
      <c r="E116" s="13" t="n"/>
      <c r="F116" s="15" t="n"/>
      <c r="G116" s="13" t="n"/>
    </row>
    <row r="117">
      <c r="B117" s="21" t="n"/>
      <c r="C117" s="13" t="n"/>
      <c r="D117" s="22" t="str">
        <f>IF(C117="","",IFERROR(INDEX(Estoque!$C$14:$C$63,MATCH(C117,Estoque!$B$14:$B$63,0)),"Código não cadastrado"))</f>
        <v/>
      </c>
      <c r="E117" s="13" t="n"/>
      <c r="F117" s="15" t="n"/>
      <c r="G117" s="13" t="n"/>
    </row>
    <row r="118">
      <c r="B118" s="21" t="n"/>
      <c r="C118" s="13" t="n"/>
      <c r="D118" s="22" t="str">
        <f>IF(C118="","",IFERROR(INDEX(Estoque!$C$14:$C$63,MATCH(C118,Estoque!$B$14:$B$63,0)),"Código não cadastrado"))</f>
        <v/>
      </c>
      <c r="E118" s="13" t="n"/>
      <c r="F118" s="15" t="n"/>
      <c r="G118" s="13" t="n"/>
    </row>
    <row r="119">
      <c r="B119" s="21" t="n"/>
      <c r="C119" s="13" t="n"/>
      <c r="D119" s="22" t="str">
        <f>IF(C119="","",IFERROR(INDEX(Estoque!$C$14:$C$63,MATCH(C119,Estoque!$B$14:$B$63,0)),"Código não cadastrado"))</f>
        <v/>
      </c>
      <c r="E119" s="13" t="n"/>
      <c r="F119" s="15" t="n"/>
      <c r="G119" s="13" t="n"/>
    </row>
    <row r="120">
      <c r="B120" s="21" t="n"/>
      <c r="C120" s="13" t="n"/>
      <c r="D120" s="22" t="str">
        <f>IF(C120="","",IFERROR(INDEX(Estoque!$C$14:$C$63,MATCH(C120,Estoque!$B$14:$B$63,0)),"Código não cadastrado"))</f>
        <v/>
      </c>
      <c r="E120" s="13" t="n"/>
      <c r="F120" s="15" t="n"/>
      <c r="G120" s="13" t="n"/>
    </row>
    <row r="121">
      <c r="B121" s="21" t="n"/>
      <c r="C121" s="13" t="n"/>
      <c r="D121" s="22" t="str">
        <f>IF(C121="","",IFERROR(INDEX(Estoque!$C$14:$C$63,MATCH(C121,Estoque!$B$14:$B$63,0)),"Código não cadastrado"))</f>
        <v/>
      </c>
      <c r="E121" s="13" t="n"/>
      <c r="F121" s="15" t="n"/>
      <c r="G121" s="13" t="n"/>
    </row>
    <row r="122">
      <c r="B122" s="21" t="n"/>
      <c r="C122" s="13" t="n"/>
      <c r="D122" s="22" t="str">
        <f>IF(C122="","",IFERROR(INDEX(Estoque!$C$14:$C$63,MATCH(C122,Estoque!$B$14:$B$63,0)),"Código não cadastrado"))</f>
        <v/>
      </c>
      <c r="E122" s="13" t="n"/>
      <c r="F122" s="15" t="n"/>
      <c r="G122" s="13" t="n"/>
    </row>
    <row r="123">
      <c r="B123" s="21" t="n"/>
      <c r="C123" s="13" t="n"/>
      <c r="D123" s="22" t="str">
        <f>IF(C123="","",IFERROR(INDEX(Estoque!$C$14:$C$63,MATCH(C123,Estoque!$B$14:$B$63,0)),"Código não cadastrado"))</f>
        <v/>
      </c>
      <c r="E123" s="13" t="n"/>
      <c r="F123" s="15" t="n"/>
      <c r="G123" s="13" t="n"/>
    </row>
    <row r="124">
      <c r="B124" s="21" t="n"/>
      <c r="C124" s="13" t="n"/>
      <c r="D124" s="22" t="str">
        <f>IF(C124="","",IFERROR(INDEX(Estoque!$C$14:$C$63,MATCH(C124,Estoque!$B$14:$B$63,0)),"Código não cadastrado"))</f>
        <v/>
      </c>
      <c r="E124" s="13" t="n"/>
      <c r="F124" s="15" t="n"/>
      <c r="G124" s="13" t="n"/>
    </row>
    <row r="125">
      <c r="B125" s="21" t="n"/>
      <c r="C125" s="13" t="n"/>
      <c r="D125" s="22" t="str">
        <f>IF(C125="","",IFERROR(INDEX(Estoque!$C$14:$C$63,MATCH(C125,Estoque!$B$14:$B$63,0)),"Código não cadastrado"))</f>
        <v/>
      </c>
      <c r="E125" s="13" t="n"/>
      <c r="F125" s="15" t="n"/>
      <c r="G125" s="13" t="n"/>
    </row>
    <row r="126">
      <c r="B126" s="21" t="n"/>
      <c r="C126" s="13" t="n"/>
      <c r="D126" s="22" t="str">
        <f>IF(C126="","",IFERROR(INDEX(Estoque!$C$14:$C$63,MATCH(C126,Estoque!$B$14:$B$63,0)),"Código não cadastrado"))</f>
        <v/>
      </c>
      <c r="E126" s="13" t="n"/>
      <c r="F126" s="15" t="n"/>
      <c r="G126" s="13" t="n"/>
    </row>
    <row r="127">
      <c r="B127" s="21" t="n"/>
      <c r="C127" s="13" t="n"/>
      <c r="D127" s="22" t="str">
        <f>IF(C127="","",IFERROR(INDEX(Estoque!$C$14:$C$63,MATCH(C127,Estoque!$B$14:$B$63,0)),"Código não cadastrado"))</f>
        <v/>
      </c>
      <c r="E127" s="13" t="n"/>
      <c r="F127" s="15" t="n"/>
      <c r="G127" s="13" t="n"/>
    </row>
    <row r="128">
      <c r="B128" s="21" t="n"/>
      <c r="C128" s="13" t="n"/>
      <c r="D128" s="22" t="str">
        <f>IF(C128="","",IFERROR(INDEX(Estoque!$C$14:$C$63,MATCH(C128,Estoque!$B$14:$B$63,0)),"Código não cadastrado"))</f>
        <v/>
      </c>
      <c r="E128" s="13" t="n"/>
      <c r="F128" s="15" t="n"/>
      <c r="G128" s="13" t="n"/>
    </row>
    <row r="129">
      <c r="B129" s="21" t="n"/>
      <c r="C129" s="13" t="n"/>
      <c r="D129" s="22" t="str">
        <f>IF(C129="","",IFERROR(INDEX(Estoque!$C$14:$C$63,MATCH(C129,Estoque!$B$14:$B$63,0)),"Código não cadastrado"))</f>
        <v/>
      </c>
      <c r="E129" s="13" t="n"/>
      <c r="F129" s="15" t="n"/>
      <c r="G129" s="13" t="n"/>
    </row>
    <row r="130">
      <c r="B130" s="21" t="n"/>
      <c r="C130" s="13" t="n"/>
      <c r="D130" s="22" t="str">
        <f>IF(C130="","",IFERROR(INDEX(Estoque!$C$14:$C$63,MATCH(C130,Estoque!$B$14:$B$63,0)),"Código não cadastrado"))</f>
        <v/>
      </c>
      <c r="E130" s="13" t="n"/>
      <c r="F130" s="15" t="n"/>
      <c r="G130" s="13" t="n"/>
    </row>
    <row r="131">
      <c r="B131" s="21" t="n"/>
      <c r="C131" s="13" t="n"/>
      <c r="D131" s="22" t="str">
        <f>IF(C131="","",IFERROR(INDEX(Estoque!$C$14:$C$63,MATCH(C131,Estoque!$B$14:$B$63,0)),"Código não cadastrado"))</f>
        <v/>
      </c>
      <c r="E131" s="13" t="n"/>
      <c r="F131" s="15" t="n"/>
      <c r="G131" s="13" t="n"/>
    </row>
    <row r="132">
      <c r="B132" s="21" t="n"/>
      <c r="C132" s="13" t="n"/>
      <c r="D132" s="22" t="str">
        <f>IF(C132="","",IFERROR(INDEX(Estoque!$C$14:$C$63,MATCH(C132,Estoque!$B$14:$B$63,0)),"Código não cadastrado"))</f>
        <v/>
      </c>
      <c r="E132" s="13" t="n"/>
      <c r="F132" s="15" t="n"/>
      <c r="G132" s="13" t="n"/>
    </row>
    <row r="133">
      <c r="B133" s="21" t="n"/>
      <c r="C133" s="13" t="n"/>
      <c r="D133" s="22" t="str">
        <f>IF(C133="","",IFERROR(INDEX(Estoque!$C$14:$C$63,MATCH(C133,Estoque!$B$14:$B$63,0)),"Código não cadastrado"))</f>
        <v/>
      </c>
      <c r="E133" s="13" t="n"/>
      <c r="F133" s="15" t="n"/>
      <c r="G133" s="13" t="n"/>
    </row>
    <row r="134">
      <c r="B134" s="21" t="n"/>
      <c r="C134" s="13" t="n"/>
      <c r="D134" s="22" t="str">
        <f>IF(C134="","",IFERROR(INDEX(Estoque!$C$14:$C$63,MATCH(C134,Estoque!$B$14:$B$63,0)),"Código não cadastrado"))</f>
        <v/>
      </c>
      <c r="E134" s="13" t="n"/>
      <c r="F134" s="15" t="n"/>
      <c r="G134" s="13" t="n"/>
    </row>
    <row r="135">
      <c r="B135" s="21" t="n"/>
      <c r="C135" s="13" t="n"/>
      <c r="D135" s="22" t="str">
        <f>IF(C135="","",IFERROR(INDEX(Estoque!$C$14:$C$63,MATCH(C135,Estoque!$B$14:$B$63,0)),"Código não cadastrado"))</f>
        <v/>
      </c>
      <c r="E135" s="13" t="n"/>
      <c r="F135" s="15" t="n"/>
      <c r="G135" s="13" t="n"/>
    </row>
    <row r="136">
      <c r="B136" s="21" t="n"/>
      <c r="C136" s="13" t="n"/>
      <c r="D136" s="22" t="str">
        <f>IF(C136="","",IFERROR(INDEX(Estoque!$C$14:$C$63,MATCH(C136,Estoque!$B$14:$B$63,0)),"Código não cadastrado"))</f>
        <v/>
      </c>
      <c r="E136" s="13" t="n"/>
      <c r="F136" s="15" t="n"/>
      <c r="G136" s="13" t="n"/>
    </row>
    <row r="137">
      <c r="B137" s="21" t="n"/>
      <c r="C137" s="13" t="n"/>
      <c r="D137" s="22" t="str">
        <f>IF(C137="","",IFERROR(INDEX(Estoque!$C$14:$C$63,MATCH(C137,Estoque!$B$14:$B$63,0)),"Código não cadastrado"))</f>
        <v/>
      </c>
      <c r="E137" s="13" t="n"/>
      <c r="F137" s="15" t="n"/>
      <c r="G137" s="13" t="n"/>
    </row>
    <row r="138">
      <c r="B138" s="21" t="n"/>
      <c r="C138" s="13" t="n"/>
      <c r="D138" s="22" t="str">
        <f>IF(C138="","",IFERROR(INDEX(Estoque!$C$14:$C$63,MATCH(C138,Estoque!$B$14:$B$63,0)),"Código não cadastrado"))</f>
        <v/>
      </c>
      <c r="E138" s="13" t="n"/>
      <c r="F138" s="15" t="n"/>
      <c r="G138" s="13" t="n"/>
    </row>
    <row r="139">
      <c r="B139" s="21" t="n"/>
      <c r="C139" s="13" t="n"/>
      <c r="D139" s="22" t="str">
        <f>IF(C139="","",IFERROR(INDEX(Estoque!$C$14:$C$63,MATCH(C139,Estoque!$B$14:$B$63,0)),"Código não cadastrado"))</f>
        <v/>
      </c>
      <c r="E139" s="13" t="n"/>
      <c r="F139" s="15" t="n"/>
      <c r="G139" s="13" t="n"/>
    </row>
    <row r="140">
      <c r="B140" s="21" t="n"/>
      <c r="C140" s="13" t="n"/>
      <c r="D140" s="22" t="str">
        <f>IF(C140="","",IFERROR(INDEX(Estoque!$C$14:$C$63,MATCH(C140,Estoque!$B$14:$B$63,0)),"Código não cadastrado"))</f>
        <v/>
      </c>
      <c r="E140" s="13" t="n"/>
      <c r="F140" s="15" t="n"/>
      <c r="G140" s="13" t="n"/>
    </row>
    <row r="141">
      <c r="B141" s="21" t="n"/>
      <c r="C141" s="13" t="n"/>
      <c r="D141" s="22" t="str">
        <f>IF(C141="","",IFERROR(INDEX(Estoque!$C$14:$C$63,MATCH(C141,Estoque!$B$14:$B$63,0)),"Código não cadastrado"))</f>
        <v/>
      </c>
      <c r="E141" s="13" t="n"/>
      <c r="F141" s="15" t="n"/>
      <c r="G141" s="13" t="n"/>
    </row>
    <row r="142">
      <c r="B142" s="21" t="n"/>
      <c r="C142" s="13" t="n"/>
      <c r="D142" s="22" t="str">
        <f>IF(C142="","",IFERROR(INDEX(Estoque!$C$14:$C$63,MATCH(C142,Estoque!$B$14:$B$63,0)),"Código não cadastrado"))</f>
        <v/>
      </c>
      <c r="E142" s="13" t="n"/>
      <c r="F142" s="15" t="n"/>
      <c r="G142" s="13" t="n"/>
    </row>
    <row r="143">
      <c r="B143" s="21" t="n"/>
      <c r="C143" s="13" t="n"/>
      <c r="D143" s="22" t="str">
        <f>IF(C143="","",IFERROR(INDEX(Estoque!$C$14:$C$63,MATCH(C143,Estoque!$B$14:$B$63,0)),"Código não cadastrado"))</f>
        <v/>
      </c>
      <c r="E143" s="13" t="n"/>
      <c r="F143" s="15" t="n"/>
      <c r="G143" s="13" t="n"/>
    </row>
    <row r="144">
      <c r="B144" s="21" t="n"/>
      <c r="C144" s="13" t="n"/>
      <c r="D144" s="22" t="str">
        <f>IF(C144="","",IFERROR(INDEX(Estoque!$C$14:$C$63,MATCH(C144,Estoque!$B$14:$B$63,0)),"Código não cadastrado"))</f>
        <v/>
      </c>
      <c r="E144" s="13" t="n"/>
      <c r="F144" s="15" t="n"/>
      <c r="G144" s="13" t="n"/>
    </row>
    <row r="145">
      <c r="B145" s="21" t="n"/>
      <c r="C145" s="13" t="n"/>
      <c r="D145" s="22" t="str">
        <f>IF(C145="","",IFERROR(INDEX(Estoque!$C$14:$C$63,MATCH(C145,Estoque!$B$14:$B$63,0)),"Código não cadastrado"))</f>
        <v/>
      </c>
      <c r="E145" s="13" t="n"/>
      <c r="F145" s="15" t="n"/>
      <c r="G145" s="13" t="n"/>
    </row>
    <row r="146">
      <c r="B146" s="21" t="n"/>
      <c r="C146" s="13" t="n"/>
      <c r="D146" s="22" t="str">
        <f>IF(C146="","",IFERROR(INDEX(Estoque!$C$14:$C$63,MATCH(C146,Estoque!$B$14:$B$63,0)),"Código não cadastrado"))</f>
        <v/>
      </c>
      <c r="E146" s="13" t="n"/>
      <c r="F146" s="15" t="n"/>
      <c r="G146" s="13" t="n"/>
    </row>
    <row r="147">
      <c r="B147" s="21" t="n"/>
      <c r="C147" s="13" t="n"/>
      <c r="D147" s="22" t="str">
        <f>IF(C147="","",IFERROR(INDEX(Estoque!$C$14:$C$63,MATCH(C147,Estoque!$B$14:$B$63,0)),"Código não cadastrado"))</f>
        <v/>
      </c>
      <c r="E147" s="13" t="n"/>
      <c r="F147" s="15" t="n"/>
      <c r="G147" s="13" t="n"/>
    </row>
    <row r="148">
      <c r="B148" s="21" t="n"/>
      <c r="C148" s="13" t="n"/>
      <c r="D148" s="22" t="str">
        <f>IF(C148="","",IFERROR(INDEX(Estoque!$C$14:$C$63,MATCH(C148,Estoque!$B$14:$B$63,0)),"Código não cadastrado"))</f>
        <v/>
      </c>
      <c r="E148" s="13" t="n"/>
      <c r="F148" s="15" t="n"/>
      <c r="G148" s="13" t="n"/>
    </row>
    <row r="149">
      <c r="B149" s="21" t="n"/>
      <c r="C149" s="13" t="n"/>
      <c r="D149" s="22" t="str">
        <f>IF(C149="","",IFERROR(INDEX(Estoque!$C$14:$C$63,MATCH(C149,Estoque!$B$14:$B$63,0)),"Código não cadastrado"))</f>
        <v/>
      </c>
      <c r="E149" s="13" t="n"/>
      <c r="F149" s="15" t="n"/>
      <c r="G149" s="13" t="n"/>
    </row>
    <row r="150">
      <c r="B150" s="21" t="n"/>
      <c r="C150" s="13" t="n"/>
      <c r="D150" s="22" t="str">
        <f>IF(C150="","",IFERROR(INDEX(Estoque!$C$14:$C$63,MATCH(C150,Estoque!$B$14:$B$63,0)),"Código não cadastrado"))</f>
        <v/>
      </c>
      <c r="E150" s="13" t="n"/>
      <c r="F150" s="15" t="n"/>
      <c r="G150" s="13" t="n"/>
    </row>
    <row r="151">
      <c r="B151" s="21" t="n"/>
      <c r="C151" s="13" t="n"/>
      <c r="D151" s="22" t="str">
        <f>IF(C151="","",IFERROR(INDEX(Estoque!$C$14:$C$63,MATCH(C151,Estoque!$B$14:$B$63,0)),"Código não cadastrado"))</f>
        <v/>
      </c>
      <c r="E151" s="13" t="n"/>
      <c r="F151" s="15" t="n"/>
      <c r="G151" s="13" t="n"/>
    </row>
    <row r="152">
      <c r="B152" s="21" t="n"/>
      <c r="C152" s="13" t="n"/>
      <c r="D152" s="22" t="str">
        <f>IF(C152="","",IFERROR(INDEX(Estoque!$C$14:$C$63,MATCH(C152,Estoque!$B$14:$B$63,0)),"Código não cadastrado"))</f>
        <v/>
      </c>
      <c r="E152" s="13" t="n"/>
      <c r="F152" s="15" t="n"/>
      <c r="G152" s="13" t="n"/>
    </row>
    <row r="153">
      <c r="B153" s="21" t="n"/>
      <c r="C153" s="13" t="n"/>
      <c r="D153" s="22" t="str">
        <f>IF(C153="","",IFERROR(INDEX(Estoque!$C$14:$C$63,MATCH(C153,Estoque!$B$14:$B$63,0)),"Código não cadastrado"))</f>
        <v/>
      </c>
      <c r="E153" s="13" t="n"/>
      <c r="F153" s="15" t="n"/>
      <c r="G153" s="13" t="n"/>
    </row>
    <row r="154">
      <c r="B154" s="21" t="n"/>
      <c r="C154" s="13" t="n"/>
      <c r="D154" s="22" t="str">
        <f>IF(C154="","",IFERROR(INDEX(Estoque!$C$14:$C$63,MATCH(C154,Estoque!$B$14:$B$63,0)),"Código não cadastrado"))</f>
        <v/>
      </c>
      <c r="E154" s="13" t="n"/>
      <c r="F154" s="15" t="n"/>
      <c r="G154" s="13" t="n"/>
    </row>
    <row r="155">
      <c r="B155" s="21" t="n"/>
      <c r="C155" s="13" t="n"/>
      <c r="D155" s="22" t="str">
        <f>IF(C155="","",IFERROR(INDEX(Estoque!$C$14:$C$63,MATCH(C155,Estoque!$B$14:$B$63,0)),"Código não cadastrado"))</f>
        <v/>
      </c>
      <c r="E155" s="13" t="n"/>
      <c r="F155" s="15" t="n"/>
      <c r="G155" s="13" t="n"/>
    </row>
    <row r="156">
      <c r="B156" s="21" t="n"/>
      <c r="C156" s="13" t="n"/>
      <c r="D156" s="22" t="str">
        <f>IF(C156="","",IFERROR(INDEX(Estoque!$C$14:$C$63,MATCH(C156,Estoque!$B$14:$B$63,0)),"Código não cadastrado"))</f>
        <v/>
      </c>
      <c r="E156" s="13" t="n"/>
      <c r="F156" s="15" t="n"/>
      <c r="G156" s="13" t="n"/>
    </row>
    <row r="157">
      <c r="B157" s="21" t="n"/>
      <c r="C157" s="13" t="n"/>
      <c r="D157" s="22" t="str">
        <f>IF(C157="","",IFERROR(INDEX(Estoque!$C$14:$C$63,MATCH(C157,Estoque!$B$14:$B$63,0)),"Código não cadastrado"))</f>
        <v/>
      </c>
      <c r="E157" s="13" t="n"/>
      <c r="F157" s="15" t="n"/>
      <c r="G157" s="13" t="n"/>
    </row>
    <row r="158">
      <c r="B158" s="21" t="n"/>
      <c r="C158" s="13" t="n"/>
      <c r="D158" s="22" t="str">
        <f>IF(C158="","",IFERROR(INDEX(Estoque!$C$14:$C$63,MATCH(C158,Estoque!$B$14:$B$63,0)),"Código não cadastrado"))</f>
        <v/>
      </c>
      <c r="E158" s="13" t="n"/>
      <c r="F158" s="15" t="n"/>
      <c r="G158" s="13" t="n"/>
    </row>
    <row r="159">
      <c r="B159" s="21" t="n"/>
      <c r="C159" s="13" t="n"/>
      <c r="D159" s="22" t="str">
        <f>IF(C159="","",IFERROR(INDEX(Estoque!$C$14:$C$63,MATCH(C159,Estoque!$B$14:$B$63,0)),"Código não cadastrado"))</f>
        <v/>
      </c>
      <c r="E159" s="13" t="n"/>
      <c r="F159" s="15" t="n"/>
      <c r="G159" s="13" t="n"/>
    </row>
    <row r="160">
      <c r="B160" s="21" t="n"/>
      <c r="C160" s="13" t="n"/>
      <c r="D160" s="22" t="str">
        <f>IF(C160="","",IFERROR(INDEX(Estoque!$C$14:$C$63,MATCH(C160,Estoque!$B$14:$B$63,0)),"Código não cadastrado"))</f>
        <v/>
      </c>
      <c r="E160" s="13" t="n"/>
      <c r="F160" s="15" t="n"/>
      <c r="G160" s="13" t="n"/>
    </row>
    <row r="161">
      <c r="B161" s="21" t="n"/>
      <c r="C161" s="13" t="n"/>
      <c r="D161" s="22" t="str">
        <f>IF(C161="","",IFERROR(INDEX(Estoque!$C$14:$C$63,MATCH(C161,Estoque!$B$14:$B$63,0)),"Código não cadastrado"))</f>
        <v/>
      </c>
      <c r="E161" s="13" t="n"/>
      <c r="F161" s="15" t="n"/>
      <c r="G161" s="13" t="n"/>
    </row>
    <row r="162">
      <c r="B162" s="21" t="n"/>
      <c r="C162" s="13" t="n"/>
      <c r="D162" s="22" t="str">
        <f>IF(C162="","",IFERROR(INDEX(Estoque!$C$14:$C$63,MATCH(C162,Estoque!$B$14:$B$63,0)),"Código não cadastrado"))</f>
        <v/>
      </c>
      <c r="E162" s="13" t="n"/>
      <c r="F162" s="15" t="n"/>
      <c r="G162" s="13" t="n"/>
    </row>
    <row r="163">
      <c r="B163" s="21" t="n"/>
      <c r="C163" s="13" t="n"/>
      <c r="D163" s="22" t="str">
        <f>IF(C163="","",IFERROR(INDEX(Estoque!$C$14:$C$63,MATCH(C163,Estoque!$B$14:$B$63,0)),"Código não cadastrado"))</f>
        <v/>
      </c>
      <c r="E163" s="13" t="n"/>
      <c r="F163" s="15" t="n"/>
      <c r="G163" s="13" t="n"/>
    </row>
    <row r="164">
      <c r="B164" s="21" t="n"/>
      <c r="C164" s="13" t="n"/>
      <c r="D164" s="22" t="str">
        <f>IF(C164="","",IFERROR(INDEX(Estoque!$C$14:$C$63,MATCH(C164,Estoque!$B$14:$B$63,0)),"Código não cadastrado"))</f>
        <v/>
      </c>
      <c r="E164" s="13" t="n"/>
      <c r="F164" s="15" t="n"/>
      <c r="G164" s="13" t="n"/>
    </row>
    <row r="165">
      <c r="B165" s="21" t="n"/>
      <c r="C165" s="13" t="n"/>
      <c r="D165" s="22" t="str">
        <f>IF(C165="","",IFERROR(INDEX(Estoque!$C$14:$C$63,MATCH(C165,Estoque!$B$14:$B$63,0)),"Código não cadastrado"))</f>
        <v/>
      </c>
      <c r="E165" s="13" t="n"/>
      <c r="F165" s="15" t="n"/>
      <c r="G165" s="13" t="n"/>
    </row>
    <row r="166">
      <c r="B166" s="21" t="n"/>
      <c r="C166" s="13" t="n"/>
      <c r="D166" s="22" t="str">
        <f>IF(C166="","",IFERROR(INDEX(Estoque!$C$14:$C$63,MATCH(C166,Estoque!$B$14:$B$63,0)),"Código não cadastrado"))</f>
        <v/>
      </c>
      <c r="E166" s="13" t="n"/>
      <c r="F166" s="15" t="n"/>
      <c r="G166" s="13" t="n"/>
    </row>
    <row r="167">
      <c r="B167" s="21" t="n"/>
      <c r="C167" s="13" t="n"/>
      <c r="D167" s="22" t="str">
        <f>IF(C167="","",IFERROR(INDEX(Estoque!$C$14:$C$63,MATCH(C167,Estoque!$B$14:$B$63,0)),"Código não cadastrado"))</f>
        <v/>
      </c>
      <c r="E167" s="13" t="n"/>
      <c r="F167" s="15" t="n"/>
      <c r="G167" s="13" t="n"/>
    </row>
    <row r="168">
      <c r="B168" s="21" t="n"/>
      <c r="C168" s="13" t="n"/>
      <c r="D168" s="22" t="str">
        <f>IF(C168="","",IFERROR(INDEX(Estoque!$C$14:$C$63,MATCH(C168,Estoque!$B$14:$B$63,0)),"Código não cadastrado"))</f>
        <v/>
      </c>
      <c r="E168" s="13" t="n"/>
      <c r="F168" s="15" t="n"/>
      <c r="G168" s="13" t="n"/>
    </row>
    <row r="169">
      <c r="B169" s="21" t="n"/>
      <c r="C169" s="13" t="n"/>
      <c r="D169" s="22" t="str">
        <f>IF(C169="","",IFERROR(INDEX(Estoque!$C$14:$C$63,MATCH(C169,Estoque!$B$14:$B$63,0)),"Código não cadastrado"))</f>
        <v/>
      </c>
      <c r="E169" s="13" t="n"/>
      <c r="F169" s="15" t="n"/>
      <c r="G169" s="13" t="n"/>
    </row>
    <row r="170">
      <c r="B170" s="21" t="n"/>
      <c r="C170" s="13" t="n"/>
      <c r="D170" s="22" t="str">
        <f>IF(C170="","",IFERROR(INDEX(Estoque!$C$14:$C$63,MATCH(C170,Estoque!$B$14:$B$63,0)),"Código não cadastrado"))</f>
        <v/>
      </c>
      <c r="E170" s="13" t="n"/>
      <c r="F170" s="15" t="n"/>
      <c r="G170" s="13" t="n"/>
    </row>
    <row r="171">
      <c r="B171" s="21" t="n"/>
      <c r="C171" s="13" t="n"/>
      <c r="D171" s="22" t="str">
        <f>IF(C171="","",IFERROR(INDEX(Estoque!$C$14:$C$63,MATCH(C171,Estoque!$B$14:$B$63,0)),"Código não cadastrado"))</f>
        <v/>
      </c>
      <c r="E171" s="13" t="n"/>
      <c r="F171" s="15" t="n"/>
      <c r="G171" s="13" t="n"/>
    </row>
    <row r="172">
      <c r="B172" s="21" t="n"/>
      <c r="C172" s="13" t="n"/>
      <c r="D172" s="22" t="str">
        <f>IF(C172="","",IFERROR(INDEX(Estoque!$C$14:$C$63,MATCH(C172,Estoque!$B$14:$B$63,0)),"Código não cadastrado"))</f>
        <v/>
      </c>
      <c r="E172" s="13" t="n"/>
      <c r="F172" s="15" t="n"/>
      <c r="G172" s="13" t="n"/>
    </row>
    <row r="173">
      <c r="B173" s="21" t="n"/>
      <c r="C173" s="13" t="n"/>
      <c r="D173" s="22" t="str">
        <f>IF(C173="","",IFERROR(INDEX(Estoque!$C$14:$C$63,MATCH(C173,Estoque!$B$14:$B$63,0)),"Código não cadastrado"))</f>
        <v/>
      </c>
      <c r="E173" s="13" t="n"/>
      <c r="F173" s="15" t="n"/>
      <c r="G173" s="13" t="n"/>
    </row>
    <row r="174">
      <c r="B174" s="21" t="n"/>
      <c r="C174" s="13" t="n"/>
      <c r="D174" s="22" t="str">
        <f>IF(C174="","",IFERROR(INDEX(Estoque!$C$14:$C$63,MATCH(C174,Estoque!$B$14:$B$63,0)),"Código não cadastrado"))</f>
        <v/>
      </c>
      <c r="E174" s="13" t="n"/>
      <c r="F174" s="15" t="n"/>
      <c r="G174" s="13" t="n"/>
    </row>
    <row r="175">
      <c r="B175" s="21" t="n"/>
      <c r="C175" s="13" t="n"/>
      <c r="D175" s="22" t="str">
        <f>IF(C175="","",IFERROR(INDEX(Estoque!$C$14:$C$63,MATCH(C175,Estoque!$B$14:$B$63,0)),"Código não cadastrado"))</f>
        <v/>
      </c>
      <c r="E175" s="13" t="n"/>
      <c r="F175" s="15" t="n"/>
      <c r="G175" s="13" t="n"/>
    </row>
    <row r="176">
      <c r="B176" s="21" t="n"/>
      <c r="C176" s="13" t="n"/>
      <c r="D176" s="22" t="str">
        <f>IF(C176="","",IFERROR(INDEX(Estoque!$C$14:$C$63,MATCH(C176,Estoque!$B$14:$B$63,0)),"Código não cadastrado"))</f>
        <v/>
      </c>
      <c r="E176" s="13" t="n"/>
      <c r="F176" s="15" t="n"/>
      <c r="G176" s="13" t="n"/>
    </row>
    <row r="177">
      <c r="B177" s="21" t="n"/>
      <c r="C177" s="13" t="n"/>
      <c r="D177" s="22" t="str">
        <f>IF(C177="","",IFERROR(INDEX(Estoque!$C$14:$C$63,MATCH(C177,Estoque!$B$14:$B$63,0)),"Código não cadastrado"))</f>
        <v/>
      </c>
      <c r="E177" s="13" t="n"/>
      <c r="F177" s="15" t="n"/>
      <c r="G177" s="13" t="n"/>
    </row>
    <row r="178">
      <c r="B178" s="21" t="n"/>
      <c r="C178" s="13" t="n"/>
      <c r="D178" s="22" t="str">
        <f>IF(C178="","",IFERROR(INDEX(Estoque!$C$14:$C$63,MATCH(C178,Estoque!$B$14:$B$63,0)),"Código não cadastrado"))</f>
        <v/>
      </c>
      <c r="E178" s="13" t="n"/>
      <c r="F178" s="15" t="n"/>
      <c r="G178" s="13" t="n"/>
    </row>
    <row r="179">
      <c r="B179" s="21" t="n"/>
      <c r="C179" s="13" t="n"/>
      <c r="D179" s="22" t="str">
        <f>IF(C179="","",IFERROR(INDEX(Estoque!$C$14:$C$63,MATCH(C179,Estoque!$B$14:$B$63,0)),"Código não cadastrado"))</f>
        <v/>
      </c>
      <c r="E179" s="13" t="n"/>
      <c r="F179" s="15" t="n"/>
      <c r="G179" s="13" t="n"/>
    </row>
    <row r="180">
      <c r="B180" s="21" t="n"/>
      <c r="C180" s="13" t="n"/>
      <c r="D180" s="22" t="str">
        <f>IF(C180="","",IFERROR(INDEX(Estoque!$C$14:$C$63,MATCH(C180,Estoque!$B$14:$B$63,0)),"Código não cadastrado"))</f>
        <v/>
      </c>
      <c r="E180" s="13" t="n"/>
      <c r="F180" s="15" t="n"/>
      <c r="G180" s="13" t="n"/>
    </row>
    <row r="181">
      <c r="B181" s="21" t="n"/>
      <c r="C181" s="13" t="n"/>
      <c r="D181" s="22" t="str">
        <f>IF(C181="","",IFERROR(INDEX(Estoque!$C$14:$C$63,MATCH(C181,Estoque!$B$14:$B$63,0)),"Código não cadastrado"))</f>
        <v/>
      </c>
      <c r="E181" s="13" t="n"/>
      <c r="F181" s="15" t="n"/>
      <c r="G181" s="13" t="n"/>
    </row>
    <row r="182">
      <c r="B182" s="21" t="n"/>
      <c r="C182" s="13" t="n"/>
      <c r="D182" s="22" t="str">
        <f>IF(C182="","",IFERROR(INDEX(Estoque!$C$14:$C$63,MATCH(C182,Estoque!$B$14:$B$63,0)),"Código não cadastrado"))</f>
        <v/>
      </c>
      <c r="E182" s="13" t="n"/>
      <c r="F182" s="15" t="n"/>
      <c r="G182" s="13" t="n"/>
    </row>
    <row r="183">
      <c r="B183" s="21" t="n"/>
      <c r="C183" s="13" t="n"/>
      <c r="D183" s="22" t="str">
        <f>IF(C183="","",IFERROR(INDEX(Estoque!$C$14:$C$63,MATCH(C183,Estoque!$B$14:$B$63,0)),"Código não cadastrado"))</f>
        <v/>
      </c>
      <c r="E183" s="13" t="n"/>
      <c r="F183" s="15" t="n"/>
      <c r="G183" s="13" t="n"/>
    </row>
    <row r="184">
      <c r="B184" s="21" t="n"/>
      <c r="C184" s="13" t="n"/>
      <c r="D184" s="22" t="str">
        <f>IF(C184="","",IFERROR(INDEX(Estoque!$C$14:$C$63,MATCH(C184,Estoque!$B$14:$B$63,0)),"Código não cadastrado"))</f>
        <v/>
      </c>
      <c r="E184" s="13" t="n"/>
      <c r="F184" s="15" t="n"/>
      <c r="G184" s="13" t="n"/>
    </row>
    <row r="185">
      <c r="B185" s="21" t="n"/>
      <c r="C185" s="13" t="n"/>
      <c r="D185" s="22" t="str">
        <f>IF(C185="","",IFERROR(INDEX(Estoque!$C$14:$C$63,MATCH(C185,Estoque!$B$14:$B$63,0)),"Código não cadastrado"))</f>
        <v/>
      </c>
      <c r="E185" s="13" t="n"/>
      <c r="F185" s="15" t="n"/>
      <c r="G185" s="13" t="n"/>
    </row>
    <row r="186">
      <c r="B186" s="21" t="n"/>
      <c r="C186" s="13" t="n"/>
      <c r="D186" s="22" t="str">
        <f>IF(C186="","",IFERROR(INDEX(Estoque!$C$14:$C$63,MATCH(C186,Estoque!$B$14:$B$63,0)),"Código não cadastrado"))</f>
        <v/>
      </c>
      <c r="E186" s="13" t="n"/>
      <c r="F186" s="15" t="n"/>
      <c r="G186" s="13" t="n"/>
    </row>
    <row r="187">
      <c r="B187" s="21" t="n"/>
      <c r="C187" s="13" t="n"/>
      <c r="D187" s="22" t="str">
        <f>IF(C187="","",IFERROR(INDEX(Estoque!$C$14:$C$63,MATCH(C187,Estoque!$B$14:$B$63,0)),"Código não cadastrado"))</f>
        <v/>
      </c>
      <c r="E187" s="13" t="n"/>
      <c r="F187" s="15" t="n"/>
      <c r="G187" s="13" t="n"/>
    </row>
    <row r="188">
      <c r="B188" s="21" t="n"/>
      <c r="C188" s="13" t="n"/>
      <c r="D188" s="22" t="str">
        <f>IF(C188="","",IFERROR(INDEX(Estoque!$C$14:$C$63,MATCH(C188,Estoque!$B$14:$B$63,0)),"Código não cadastrado"))</f>
        <v/>
      </c>
      <c r="E188" s="13" t="n"/>
      <c r="F188" s="15" t="n"/>
      <c r="G188" s="13" t="n"/>
    </row>
    <row r="189">
      <c r="B189" s="21" t="n"/>
      <c r="C189" s="13" t="n"/>
      <c r="D189" s="22" t="str">
        <f>IF(C189="","",IFERROR(INDEX(Estoque!$C$14:$C$63,MATCH(C189,Estoque!$B$14:$B$63,0)),"Código não cadastrado"))</f>
        <v/>
      </c>
      <c r="E189" s="13" t="n"/>
      <c r="F189" s="15" t="n"/>
      <c r="G189" s="13" t="n"/>
    </row>
    <row r="190">
      <c r="B190" s="21" t="n"/>
      <c r="C190" s="13" t="n"/>
      <c r="D190" s="22" t="str">
        <f>IF(C190="","",IFERROR(INDEX(Estoque!$C$14:$C$63,MATCH(C190,Estoque!$B$14:$B$63,0)),"Código não cadastrado"))</f>
        <v/>
      </c>
      <c r="E190" s="13" t="n"/>
      <c r="F190" s="15" t="n"/>
      <c r="G190" s="13" t="n"/>
    </row>
    <row r="191">
      <c r="B191" s="21" t="n"/>
      <c r="C191" s="13" t="n"/>
      <c r="D191" s="22" t="str">
        <f>IF(C191="","",IFERROR(INDEX(Estoque!$C$14:$C$63,MATCH(C191,Estoque!$B$14:$B$63,0)),"Código não cadastrado"))</f>
        <v/>
      </c>
      <c r="E191" s="13" t="n"/>
      <c r="F191" s="15" t="n"/>
      <c r="G191" s="13" t="n"/>
    </row>
    <row r="192">
      <c r="B192" s="21" t="n"/>
      <c r="C192" s="13" t="n"/>
      <c r="D192" s="22" t="str">
        <f>IF(C192="","",IFERROR(INDEX(Estoque!$C$14:$C$63,MATCH(C192,Estoque!$B$14:$B$63,0)),"Código não cadastrado"))</f>
        <v/>
      </c>
      <c r="E192" s="13" t="n"/>
      <c r="F192" s="15" t="n"/>
      <c r="G192" s="13" t="n"/>
    </row>
    <row r="193">
      <c r="B193" s="21" t="n"/>
      <c r="C193" s="13" t="n"/>
      <c r="D193" s="22" t="str">
        <f>IF(C193="","",IFERROR(INDEX(Estoque!$C$14:$C$63,MATCH(C193,Estoque!$B$14:$B$63,0)),"Código não cadastrado"))</f>
        <v/>
      </c>
      <c r="E193" s="13" t="n"/>
      <c r="F193" s="15" t="n"/>
      <c r="G193" s="13" t="n"/>
    </row>
    <row r="194">
      <c r="B194" s="21" t="n"/>
      <c r="C194" s="13" t="n"/>
      <c r="D194" s="22" t="str">
        <f>IF(C194="","",IFERROR(INDEX(Estoque!$C$14:$C$63,MATCH(C194,Estoque!$B$14:$B$63,0)),"Código não cadastrado"))</f>
        <v/>
      </c>
      <c r="E194" s="13" t="n"/>
      <c r="F194" s="15" t="n"/>
      <c r="G194" s="13" t="n"/>
    </row>
    <row r="195">
      <c r="B195" s="21" t="n"/>
      <c r="C195" s="13" t="n"/>
      <c r="D195" s="22" t="str">
        <f>IF(C195="","",IFERROR(INDEX(Estoque!$C$14:$C$63,MATCH(C195,Estoque!$B$14:$B$63,0)),"Código não cadastrado"))</f>
        <v/>
      </c>
      <c r="E195" s="13" t="n"/>
      <c r="F195" s="15" t="n"/>
      <c r="G195" s="13" t="n"/>
    </row>
    <row r="196">
      <c r="B196" s="21" t="n"/>
      <c r="C196" s="13" t="n"/>
      <c r="D196" s="22" t="str">
        <f>IF(C196="","",IFERROR(INDEX(Estoque!$C$14:$C$63,MATCH(C196,Estoque!$B$14:$B$63,0)),"Código não cadastrado"))</f>
        <v/>
      </c>
      <c r="E196" s="13" t="n"/>
      <c r="F196" s="15" t="n"/>
      <c r="G196" s="13" t="n"/>
    </row>
    <row r="197">
      <c r="B197" s="21" t="n"/>
      <c r="C197" s="13" t="n"/>
      <c r="D197" s="22" t="str">
        <f>IF(C197="","",IFERROR(INDEX(Estoque!$C$14:$C$63,MATCH(C197,Estoque!$B$14:$B$63,0)),"Código não cadastrado"))</f>
        <v/>
      </c>
      <c r="E197" s="13" t="n"/>
      <c r="F197" s="15" t="n"/>
      <c r="G197" s="13" t="n"/>
    </row>
    <row r="198">
      <c r="B198" s="21" t="n"/>
      <c r="C198" s="13" t="n"/>
      <c r="D198" s="22" t="str">
        <f>IF(C198="","",IFERROR(INDEX(Estoque!$C$14:$C$63,MATCH(C198,Estoque!$B$14:$B$63,0)),"Código não cadastrado"))</f>
        <v/>
      </c>
      <c r="E198" s="13" t="n"/>
      <c r="F198" s="15" t="n"/>
      <c r="G198" s="13" t="n"/>
    </row>
    <row r="199">
      <c r="B199" s="21" t="n"/>
      <c r="C199" s="13" t="n"/>
      <c r="D199" s="22" t="str">
        <f>IF(C199="","",IFERROR(INDEX(Estoque!$C$14:$C$63,MATCH(C199,Estoque!$B$14:$B$63,0)),"Código não cadastrado"))</f>
        <v/>
      </c>
      <c r="E199" s="13" t="n"/>
      <c r="F199" s="15" t="n"/>
      <c r="G199" s="13" t="n"/>
    </row>
    <row r="200">
      <c r="B200" s="21" t="n"/>
      <c r="C200" s="13" t="n"/>
      <c r="D200" s="22" t="str">
        <f>IF(C200="","",IFERROR(INDEX(Estoque!$C$14:$C$63,MATCH(C200,Estoque!$B$14:$B$63,0)),"Código não cadastrado"))</f>
        <v/>
      </c>
      <c r="E200" s="13" t="n"/>
      <c r="F200" s="15" t="n"/>
      <c r="G200" s="13" t="n"/>
    </row>
    <row r="201">
      <c r="B201" s="21" t="n"/>
      <c r="C201" s="13" t="n"/>
      <c r="D201" s="22" t="str">
        <f>IF(C201="","",IFERROR(INDEX(Estoque!$C$14:$C$63,MATCH(C201,Estoque!$B$14:$B$63,0)),"Código não cadastrado"))</f>
        <v/>
      </c>
      <c r="E201" s="13" t="n"/>
      <c r="F201" s="15" t="n"/>
      <c r="G201" s="13" t="n"/>
    </row>
    <row r="202">
      <c r="B202" s="21" t="n"/>
      <c r="C202" s="13" t="n"/>
      <c r="D202" s="22" t="str">
        <f>IF(C202="","",IFERROR(INDEX(Estoque!$C$14:$C$63,MATCH(C202,Estoque!$B$14:$B$63,0)),"Código não cadastrado"))</f>
        <v/>
      </c>
      <c r="E202" s="13" t="n"/>
      <c r="F202" s="15" t="n"/>
      <c r="G202" s="13" t="n"/>
    </row>
    <row r="203">
      <c r="B203" s="21" t="n"/>
      <c r="C203" s="13" t="n"/>
      <c r="D203" s="22" t="str">
        <f>IF(C203="","",IFERROR(INDEX(Estoque!$C$14:$C$63,MATCH(C203,Estoque!$B$14:$B$63,0)),"Código não cadastrado"))</f>
        <v/>
      </c>
      <c r="E203" s="13" t="n"/>
      <c r="F203" s="15" t="n"/>
      <c r="G203" s="13" t="n"/>
    </row>
    <row r="204">
      <c r="B204" s="21" t="n"/>
      <c r="C204" s="13" t="n"/>
      <c r="D204" s="22" t="str">
        <f>IF(C204="","",IFERROR(INDEX(Estoque!$C$14:$C$63,MATCH(C204,Estoque!$B$14:$B$63,0)),"Código não cadastrado"))</f>
        <v/>
      </c>
      <c r="E204" s="13" t="n"/>
      <c r="F204" s="15" t="n"/>
      <c r="G204" s="13" t="n"/>
    </row>
    <row r="205">
      <c r="B205" s="21" t="n"/>
      <c r="C205" s="13" t="n"/>
      <c r="D205" s="22" t="str">
        <f>IF(C205="","",IFERROR(INDEX(Estoque!$C$14:$C$63,MATCH(C205,Estoque!$B$14:$B$63,0)),"Código não cadastrado"))</f>
        <v/>
      </c>
      <c r="E205" s="13" t="n"/>
      <c r="F205" s="15" t="n"/>
      <c r="G205" s="13" t="n"/>
    </row>
    <row r="206">
      <c r="B206" s="21" t="n"/>
      <c r="C206" s="13" t="n"/>
      <c r="D206" s="22" t="str">
        <f>IF(C206="","",IFERROR(INDEX(Estoque!$C$14:$C$63,MATCH(C206,Estoque!$B$14:$B$63,0)),"Código não cadastrado"))</f>
        <v/>
      </c>
      <c r="E206" s="13" t="n"/>
      <c r="F206" s="15" t="n"/>
      <c r="G206" s="13" t="n"/>
    </row>
    <row r="207">
      <c r="B207" s="21" t="n"/>
      <c r="C207" s="13" t="n"/>
      <c r="D207" s="22" t="str">
        <f>IF(C207="","",IFERROR(INDEX(Estoque!$C$14:$C$63,MATCH(C207,Estoque!$B$14:$B$63,0)),"Código não cadastrado"))</f>
        <v/>
      </c>
      <c r="E207" s="13" t="n"/>
      <c r="F207" s="15" t="n"/>
      <c r="G207" s="13" t="n"/>
    </row>
    <row r="208">
      <c r="B208" s="21" t="n"/>
      <c r="C208" s="13" t="n"/>
      <c r="D208" s="22" t="str">
        <f>IF(C208="","",IFERROR(INDEX(Estoque!$C$14:$C$63,MATCH(C208,Estoque!$B$14:$B$63,0)),"Código não cadastrado"))</f>
        <v/>
      </c>
      <c r="E208" s="13" t="n"/>
      <c r="F208" s="15" t="n"/>
      <c r="G208" s="13" t="n"/>
    </row>
    <row r="209">
      <c r="B209" s="21" t="n"/>
      <c r="C209" s="13" t="n"/>
      <c r="D209" s="22" t="str">
        <f>IF(C209="","",IFERROR(INDEX(Estoque!$C$14:$C$63,MATCH(C209,Estoque!$B$14:$B$63,0)),"Código não cadastrado"))</f>
        <v/>
      </c>
      <c r="E209" s="13" t="n"/>
      <c r="F209" s="15" t="n"/>
      <c r="G209" s="13" t="n"/>
    </row>
    <row r="210">
      <c r="B210" s="21" t="n"/>
      <c r="C210" s="13" t="n"/>
      <c r="D210" s="22" t="str">
        <f>IF(C210="","",IFERROR(INDEX(Estoque!$C$14:$C$63,MATCH(C210,Estoque!$B$14:$B$63,0)),"Código não cadastrado"))</f>
        <v/>
      </c>
      <c r="E210" s="13" t="n"/>
      <c r="F210" s="15" t="n"/>
      <c r="G210" s="13" t="n"/>
    </row>
    <row r="211">
      <c r="B211" s="21" t="n"/>
      <c r="C211" s="13" t="n"/>
      <c r="D211" s="22" t="str">
        <f>IF(C211="","",IFERROR(INDEX(Estoque!$C$14:$C$63,MATCH(C211,Estoque!$B$14:$B$63,0)),"Código não cadastrado"))</f>
        <v/>
      </c>
      <c r="E211" s="13" t="n"/>
      <c r="F211" s="15" t="n"/>
      <c r="G211" s="13" t="n"/>
    </row>
    <row r="212">
      <c r="B212" s="21" t="n"/>
      <c r="C212" s="13" t="n"/>
      <c r="D212" s="22" t="str">
        <f>IF(C212="","",IFERROR(INDEX(Estoque!$C$14:$C$63,MATCH(C212,Estoque!$B$14:$B$63,0)),"Código não cadastrado"))</f>
        <v/>
      </c>
      <c r="E212" s="13" t="n"/>
      <c r="F212" s="15" t="n"/>
      <c r="G212" s="13" t="n"/>
    </row>
    <row r="213">
      <c r="B213" s="21" t="n"/>
      <c r="C213" s="13" t="n"/>
      <c r="D213" s="22" t="str">
        <f>IF(C213="","",IFERROR(INDEX(Estoque!$C$14:$C$63,MATCH(C213,Estoque!$B$14:$B$63,0)),"Código não cadastrado"))</f>
        <v/>
      </c>
      <c r="E213" s="13" t="n"/>
      <c r="F213" s="15" t="n"/>
      <c r="G213" s="13" t="n"/>
    </row>
    <row r="214">
      <c r="B214" s="21" t="n"/>
      <c r="C214" s="13" t="n"/>
      <c r="D214" s="22" t="str">
        <f>IF(C214="","",IFERROR(INDEX(Estoque!$C$14:$C$63,MATCH(C214,Estoque!$B$14:$B$63,0)),"Código não cadastrado"))</f>
        <v/>
      </c>
      <c r="E214" s="13" t="n"/>
      <c r="F214" s="15" t="n"/>
      <c r="G214" s="13" t="n"/>
    </row>
    <row r="215">
      <c r="B215" s="21" t="n"/>
      <c r="C215" s="13" t="n"/>
      <c r="D215" s="22" t="str">
        <f>IF(C215="","",IFERROR(INDEX(Estoque!$C$14:$C$63,MATCH(C215,Estoque!$B$14:$B$63,0)),"Código não cadastrado"))</f>
        <v/>
      </c>
      <c r="E215" s="13" t="n"/>
      <c r="F215" s="15" t="n"/>
      <c r="G215" s="13" t="n"/>
    </row>
    <row r="216">
      <c r="B216" s="21" t="n"/>
      <c r="C216" s="13" t="n"/>
      <c r="D216" s="22" t="str">
        <f>IF(C216="","",IFERROR(INDEX(Estoque!$C$14:$C$63,MATCH(C216,Estoque!$B$14:$B$63,0)),"Código não cadastrado"))</f>
        <v/>
      </c>
      <c r="E216" s="13" t="n"/>
      <c r="F216" s="15" t="n"/>
      <c r="G216" s="13" t="n"/>
    </row>
    <row r="217">
      <c r="B217" s="21" t="n"/>
      <c r="C217" s="13" t="n"/>
      <c r="D217" s="22" t="str">
        <f>IF(C217="","",IFERROR(INDEX(Estoque!$C$14:$C$63,MATCH(C217,Estoque!$B$14:$B$63,0)),"Código não cadastrado"))</f>
        <v/>
      </c>
      <c r="E217" s="13" t="n"/>
      <c r="F217" s="15" t="n"/>
      <c r="G217" s="13" t="n"/>
    </row>
    <row r="218">
      <c r="B218" s="21" t="n"/>
      <c r="C218" s="13" t="n"/>
      <c r="D218" s="22" t="str">
        <f>IF(C218="","",IFERROR(INDEX(Estoque!$C$14:$C$63,MATCH(C218,Estoque!$B$14:$B$63,0)),"Código não cadastrado"))</f>
        <v/>
      </c>
      <c r="E218" s="13" t="n"/>
      <c r="F218" s="15" t="n"/>
      <c r="G218" s="13" t="n"/>
    </row>
    <row r="219">
      <c r="B219" s="21" t="n"/>
      <c r="C219" s="13" t="n"/>
      <c r="D219" s="22" t="str">
        <f>IF(C219="","",IFERROR(INDEX(Estoque!$C$14:$C$63,MATCH(C219,Estoque!$B$14:$B$63,0)),"Código não cadastrado"))</f>
        <v/>
      </c>
      <c r="E219" s="13" t="n"/>
      <c r="F219" s="15" t="n"/>
      <c r="G219" s="13" t="n"/>
    </row>
    <row r="220">
      <c r="B220" s="21" t="n"/>
      <c r="C220" s="13" t="n"/>
      <c r="D220" s="22" t="str">
        <f>IF(C220="","",IFERROR(INDEX(Estoque!$C$14:$C$63,MATCH(C220,Estoque!$B$14:$B$63,0)),"Código não cadastrado"))</f>
        <v/>
      </c>
      <c r="E220" s="13" t="n"/>
      <c r="F220" s="15" t="n"/>
      <c r="G220" s="13" t="n"/>
    </row>
    <row r="221">
      <c r="B221" s="21" t="n"/>
      <c r="C221" s="13" t="n"/>
      <c r="D221" s="22" t="str">
        <f>IF(C221="","",IFERROR(INDEX(Estoque!$C$14:$C$63,MATCH(C221,Estoque!$B$14:$B$63,0)),"Código não cadastrado"))</f>
        <v/>
      </c>
      <c r="E221" s="13" t="n"/>
      <c r="F221" s="15" t="n"/>
      <c r="G221" s="13" t="n"/>
    </row>
    <row r="222">
      <c r="B222" s="21" t="n"/>
      <c r="C222" s="13" t="n"/>
      <c r="D222" s="22" t="str">
        <f>IF(C222="","",IFERROR(INDEX(Estoque!$C$14:$C$63,MATCH(C222,Estoque!$B$14:$B$63,0)),"Código não cadastrado"))</f>
        <v/>
      </c>
      <c r="E222" s="13" t="n"/>
      <c r="F222" s="15" t="n"/>
      <c r="G222" s="13" t="n"/>
    </row>
    <row r="223">
      <c r="B223" s="21" t="n"/>
      <c r="C223" s="13" t="n"/>
      <c r="D223" s="22" t="str">
        <f>IF(C223="","",IFERROR(INDEX(Estoque!$C$14:$C$63,MATCH(C223,Estoque!$B$14:$B$63,0)),"Código não cadastrado"))</f>
        <v/>
      </c>
      <c r="E223" s="13" t="n"/>
      <c r="F223" s="15" t="n"/>
      <c r="G223" s="13" t="n"/>
    </row>
    <row r="224">
      <c r="B224" s="21" t="n"/>
      <c r="C224" s="13" t="n"/>
      <c r="D224" s="22" t="str">
        <f>IF(C224="","",IFERROR(INDEX(Estoque!$C$14:$C$63,MATCH(C224,Estoque!$B$14:$B$63,0)),"Código não cadastrado"))</f>
        <v/>
      </c>
      <c r="E224" s="13" t="n"/>
      <c r="F224" s="15" t="n"/>
      <c r="G224" s="13" t="n"/>
    </row>
    <row r="225">
      <c r="B225" s="21" t="n"/>
      <c r="C225" s="13" t="n"/>
      <c r="D225" s="22" t="str">
        <f>IF(C225="","",IFERROR(INDEX(Estoque!$C$14:$C$63,MATCH(C225,Estoque!$B$14:$B$63,0)),"Código não cadastrado"))</f>
        <v/>
      </c>
      <c r="E225" s="13" t="n"/>
      <c r="F225" s="15" t="n"/>
      <c r="G225" s="13" t="n"/>
    </row>
    <row r="226">
      <c r="B226" s="21" t="n"/>
      <c r="C226" s="13" t="n"/>
      <c r="D226" s="22" t="str">
        <f>IF(C226="","",IFERROR(INDEX(Estoque!$C$14:$C$63,MATCH(C226,Estoque!$B$14:$B$63,0)),"Código não cadastrado"))</f>
        <v/>
      </c>
      <c r="E226" s="13" t="n"/>
      <c r="F226" s="15" t="n"/>
      <c r="G226" s="13" t="n"/>
    </row>
    <row r="227">
      <c r="B227" s="21" t="n"/>
      <c r="C227" s="13" t="n"/>
      <c r="D227" s="22" t="str">
        <f>IF(C227="","",IFERROR(INDEX(Estoque!$C$14:$C$63,MATCH(C227,Estoque!$B$14:$B$63,0)),"Código não cadastrado"))</f>
        <v/>
      </c>
      <c r="E227" s="13" t="n"/>
      <c r="F227" s="15" t="n"/>
      <c r="G227" s="13" t="n"/>
    </row>
    <row r="228">
      <c r="B228" s="21" t="n"/>
      <c r="C228" s="13" t="n"/>
      <c r="D228" s="22" t="str">
        <f>IF(C228="","",IFERROR(INDEX(Estoque!$C$14:$C$63,MATCH(C228,Estoque!$B$14:$B$63,0)),"Código não cadastrado"))</f>
        <v/>
      </c>
      <c r="E228" s="13" t="n"/>
      <c r="F228" s="15" t="n"/>
      <c r="G228" s="13" t="n"/>
    </row>
    <row r="229">
      <c r="B229" s="21" t="n"/>
      <c r="C229" s="13" t="n"/>
      <c r="D229" s="22" t="str">
        <f>IF(C229="","",IFERROR(INDEX(Estoque!$C$14:$C$63,MATCH(C229,Estoque!$B$14:$B$63,0)),"Código não cadastrado"))</f>
        <v/>
      </c>
      <c r="E229" s="13" t="n"/>
      <c r="F229" s="15" t="n"/>
      <c r="G229" s="13" t="n"/>
    </row>
    <row r="230">
      <c r="B230" s="21" t="n"/>
      <c r="C230" s="13" t="n"/>
      <c r="D230" s="22" t="str">
        <f>IF(C230="","",IFERROR(INDEX(Estoque!$C$14:$C$63,MATCH(C230,Estoque!$B$14:$B$63,0)),"Código não cadastrado"))</f>
        <v/>
      </c>
      <c r="E230" s="13" t="n"/>
      <c r="F230" s="15" t="n"/>
      <c r="G230" s="13" t="n"/>
    </row>
    <row r="231">
      <c r="B231" s="21" t="n"/>
      <c r="C231" s="13" t="n"/>
      <c r="D231" s="22" t="str">
        <f>IF(C231="","",IFERROR(INDEX(Estoque!$C$14:$C$63,MATCH(C231,Estoque!$B$14:$B$63,0)),"Código não cadastrado"))</f>
        <v/>
      </c>
      <c r="E231" s="13" t="n"/>
      <c r="F231" s="15" t="n"/>
      <c r="G231" s="13" t="n"/>
    </row>
    <row r="232">
      <c r="B232" s="21" t="n"/>
      <c r="C232" s="13" t="n"/>
      <c r="D232" s="22" t="str">
        <f>IF(C232="","",IFERROR(INDEX(Estoque!$C$14:$C$63,MATCH(C232,Estoque!$B$14:$B$63,0)),"Código não cadastrado"))</f>
        <v/>
      </c>
      <c r="E232" s="13" t="n"/>
      <c r="F232" s="15" t="n"/>
      <c r="G232" s="13" t="n"/>
    </row>
    <row r="233">
      <c r="B233" s="21" t="n"/>
      <c r="C233" s="13" t="n"/>
      <c r="D233" s="22" t="str">
        <f>IF(C233="","",IFERROR(INDEX(Estoque!$C$14:$C$63,MATCH(C233,Estoque!$B$14:$B$63,0)),"Código não cadastrado"))</f>
        <v/>
      </c>
      <c r="E233" s="13" t="n"/>
      <c r="F233" s="15" t="n"/>
      <c r="G233" s="13" t="n"/>
    </row>
    <row r="234">
      <c r="B234" s="21" t="n"/>
      <c r="C234" s="13" t="n"/>
      <c r="D234" s="22" t="str">
        <f>IF(C234="","",IFERROR(INDEX(Estoque!$C$14:$C$63,MATCH(C234,Estoque!$B$14:$B$63,0)),"Código não cadastrado"))</f>
        <v/>
      </c>
      <c r="E234" s="13" t="n"/>
      <c r="F234" s="15" t="n"/>
      <c r="G234" s="13" t="n"/>
    </row>
    <row r="235">
      <c r="B235" s="21" t="n"/>
      <c r="C235" s="13" t="n"/>
      <c r="D235" s="22" t="str">
        <f>IF(C235="","",IFERROR(INDEX(Estoque!$C$14:$C$63,MATCH(C235,Estoque!$B$14:$B$63,0)),"Código não cadastrado"))</f>
        <v/>
      </c>
      <c r="E235" s="13" t="n"/>
      <c r="F235" s="15" t="n"/>
      <c r="G235" s="13" t="n"/>
    </row>
    <row r="236">
      <c r="B236" s="21" t="n"/>
      <c r="C236" s="13" t="n"/>
      <c r="D236" s="22" t="str">
        <f>IF(C236="","",IFERROR(INDEX(Estoque!$C$14:$C$63,MATCH(C236,Estoque!$B$14:$B$63,0)),"Código não cadastrado"))</f>
        <v/>
      </c>
      <c r="E236" s="13" t="n"/>
      <c r="F236" s="15" t="n"/>
      <c r="G236" s="13" t="n"/>
    </row>
    <row r="237">
      <c r="B237" s="21" t="n"/>
      <c r="C237" s="13" t="n"/>
      <c r="D237" s="22" t="str">
        <f>IF(C237="","",IFERROR(INDEX(Estoque!$C$14:$C$63,MATCH(C237,Estoque!$B$14:$B$63,0)),"Código não cadastrado"))</f>
        <v/>
      </c>
      <c r="E237" s="13" t="n"/>
      <c r="F237" s="15" t="n"/>
      <c r="G237" s="13" t="n"/>
    </row>
    <row r="238">
      <c r="B238" s="21" t="n"/>
      <c r="C238" s="13" t="n"/>
      <c r="D238" s="22" t="str">
        <f>IF(C238="","",IFERROR(INDEX(Estoque!$C$14:$C$63,MATCH(C238,Estoque!$B$14:$B$63,0)),"Código não cadastrado"))</f>
        <v/>
      </c>
      <c r="E238" s="13" t="n"/>
      <c r="F238" s="15" t="n"/>
      <c r="G238" s="13" t="n"/>
    </row>
    <row r="239">
      <c r="B239" s="21" t="n"/>
      <c r="C239" s="13" t="n"/>
      <c r="D239" s="22" t="str">
        <f>IF(C239="","",IFERROR(INDEX(Estoque!$C$14:$C$63,MATCH(C239,Estoque!$B$14:$B$63,0)),"Código não cadastrado"))</f>
        <v/>
      </c>
      <c r="E239" s="13" t="n"/>
      <c r="F239" s="15" t="n"/>
      <c r="G239" s="13" t="n"/>
    </row>
    <row r="240">
      <c r="B240" s="21" t="n"/>
      <c r="C240" s="13" t="n"/>
      <c r="D240" s="22" t="str">
        <f>IF(C240="","",IFERROR(INDEX(Estoque!$C$14:$C$63,MATCH(C240,Estoque!$B$14:$B$63,0)),"Código não cadastrado"))</f>
        <v/>
      </c>
      <c r="E240" s="13" t="n"/>
      <c r="F240" s="15" t="n"/>
      <c r="G240" s="13" t="n"/>
    </row>
    <row r="241">
      <c r="B241" s="21" t="n"/>
      <c r="C241" s="13" t="n"/>
      <c r="D241" s="22" t="str">
        <f>IF(C241="","",IFERROR(INDEX(Estoque!$C$14:$C$63,MATCH(C241,Estoque!$B$14:$B$63,0)),"Código não cadastrado"))</f>
        <v/>
      </c>
      <c r="E241" s="13" t="n"/>
      <c r="F241" s="15" t="n"/>
      <c r="G241" s="13" t="n"/>
    </row>
    <row r="242">
      <c r="B242" s="21" t="n"/>
      <c r="C242" s="13" t="n"/>
      <c r="D242" s="22" t="str">
        <f>IF(C242="","",IFERROR(INDEX(Estoque!$C$14:$C$63,MATCH(C242,Estoque!$B$14:$B$63,0)),"Código não cadastrado"))</f>
        <v/>
      </c>
      <c r="E242" s="13" t="n"/>
      <c r="F242" s="15" t="n"/>
      <c r="G242" s="13" t="n"/>
    </row>
    <row r="243">
      <c r="B243" s="21" t="n"/>
      <c r="C243" s="13" t="n"/>
      <c r="D243" s="22" t="str">
        <f>IF(C243="","",IFERROR(INDEX(Estoque!$C$14:$C$63,MATCH(C243,Estoque!$B$14:$B$63,0)),"Código não cadastrado"))</f>
        <v/>
      </c>
      <c r="E243" s="13" t="n"/>
      <c r="F243" s="15" t="n"/>
      <c r="G243" s="13" t="n"/>
    </row>
    <row r="244">
      <c r="B244" s="21" t="n"/>
      <c r="C244" s="13" t="n"/>
      <c r="D244" s="22" t="str">
        <f>IF(C244="","",IFERROR(INDEX(Estoque!$C$14:$C$63,MATCH(C244,Estoque!$B$14:$B$63,0)),"Código não cadastrado"))</f>
        <v/>
      </c>
      <c r="E244" s="13" t="n"/>
      <c r="F244" s="15" t="n"/>
      <c r="G244" s="13" t="n"/>
    </row>
    <row r="245">
      <c r="B245" s="21" t="n"/>
      <c r="C245" s="13" t="n"/>
      <c r="D245" s="22" t="str">
        <f>IF(C245="","",IFERROR(INDEX(Estoque!$C$14:$C$63,MATCH(C245,Estoque!$B$14:$B$63,0)),"Código não cadastrado"))</f>
        <v/>
      </c>
      <c r="E245" s="13" t="n"/>
      <c r="F245" s="15" t="n"/>
      <c r="G245" s="13" t="n"/>
    </row>
    <row r="246">
      <c r="B246" s="21" t="n"/>
      <c r="C246" s="13" t="n"/>
      <c r="D246" s="22" t="str">
        <f>IF(C246="","",IFERROR(INDEX(Estoque!$C$14:$C$63,MATCH(C246,Estoque!$B$14:$B$63,0)),"Código não cadastrado"))</f>
        <v/>
      </c>
      <c r="E246" s="13" t="n"/>
      <c r="F246" s="15" t="n"/>
      <c r="G246" s="13" t="n"/>
    </row>
    <row r="247">
      <c r="B247" s="21" t="n"/>
      <c r="C247" s="13" t="n"/>
      <c r="D247" s="22" t="str">
        <f>IF(C247="","",IFERROR(INDEX(Estoque!$C$14:$C$63,MATCH(C247,Estoque!$B$14:$B$63,0)),"Código não cadastrado"))</f>
        <v/>
      </c>
      <c r="E247" s="13" t="n"/>
      <c r="F247" s="15" t="n"/>
      <c r="G247" s="13" t="n"/>
    </row>
    <row r="248">
      <c r="B248" s="21" t="n"/>
      <c r="C248" s="13" t="n"/>
      <c r="D248" s="22" t="str">
        <f>IF(C248="","",IFERROR(INDEX(Estoque!$C$14:$C$63,MATCH(C248,Estoque!$B$14:$B$63,0)),"Código não cadastrado"))</f>
        <v/>
      </c>
      <c r="E248" s="13" t="n"/>
      <c r="F248" s="15" t="n"/>
      <c r="G248" s="13" t="n"/>
    </row>
    <row r="249">
      <c r="B249" s="21" t="n"/>
      <c r="C249" s="13" t="n"/>
      <c r="D249" s="22" t="str">
        <f>IF(C249="","",IFERROR(INDEX(Estoque!$C$14:$C$63,MATCH(C249,Estoque!$B$14:$B$63,0)),"Código não cadastrado"))</f>
        <v/>
      </c>
      <c r="E249" s="13" t="n"/>
      <c r="F249" s="15" t="n"/>
      <c r="G249" s="13" t="n"/>
    </row>
    <row r="250">
      <c r="B250" s="21" t="n"/>
      <c r="C250" s="13" t="n"/>
      <c r="D250" s="22" t="str">
        <f>IF(C250="","",IFERROR(INDEX(Estoque!$C$14:$C$63,MATCH(C250,Estoque!$B$14:$B$63,0)),"Código não cadastrado"))</f>
        <v/>
      </c>
      <c r="E250" s="13" t="n"/>
      <c r="F250" s="15" t="n"/>
      <c r="G250" s="13" t="n"/>
    </row>
    <row r="251">
      <c r="B251" s="21" t="n"/>
      <c r="C251" s="13" t="n"/>
      <c r="D251" s="22" t="str">
        <f>IF(C251="","",IFERROR(INDEX(Estoque!$C$14:$C$63,MATCH(C251,Estoque!$B$14:$B$63,0)),"Código não cadastrado"))</f>
        <v/>
      </c>
      <c r="E251" s="13" t="n"/>
      <c r="F251" s="15" t="n"/>
      <c r="G251" s="13" t="n"/>
    </row>
    <row r="252">
      <c r="B252" s="21" t="n"/>
      <c r="C252" s="13" t="n"/>
      <c r="D252" s="22" t="str">
        <f>IF(C252="","",IFERROR(INDEX(Estoque!$C$14:$C$63,MATCH(C252,Estoque!$B$14:$B$63,0)),"Código não cadastrado"))</f>
        <v/>
      </c>
      <c r="E252" s="13" t="n"/>
      <c r="F252" s="15" t="n"/>
      <c r="G252" s="13" t="n"/>
    </row>
    <row r="253">
      <c r="B253" s="21" t="n"/>
      <c r="C253" s="13" t="n"/>
      <c r="D253" s="22" t="str">
        <f>IF(C253="","",IFERROR(INDEX(Estoque!$C$14:$C$63,MATCH(C253,Estoque!$B$14:$B$63,0)),"Código não cadastrado"))</f>
        <v/>
      </c>
      <c r="E253" s="13" t="n"/>
      <c r="F253" s="15" t="n"/>
      <c r="G253" s="13" t="n"/>
    </row>
    <row r="254">
      <c r="B254" s="21" t="n"/>
      <c r="C254" s="13" t="n"/>
      <c r="D254" s="22" t="str">
        <f>IF(C254="","",IFERROR(INDEX(Estoque!$C$14:$C$63,MATCH(C254,Estoque!$B$14:$B$63,0)),"Código não cadastrado"))</f>
        <v/>
      </c>
      <c r="E254" s="13" t="n"/>
      <c r="F254" s="15" t="n"/>
      <c r="G254" s="13" t="n"/>
    </row>
    <row r="255">
      <c r="B255" s="21" t="n"/>
      <c r="C255" s="13" t="n"/>
      <c r="D255" s="22" t="str">
        <f>IF(C255="","",IFERROR(INDEX(Estoque!$C$14:$C$63,MATCH(C255,Estoque!$B$14:$B$63,0)),"Código não cadastrado"))</f>
        <v/>
      </c>
      <c r="E255" s="13" t="n"/>
      <c r="F255" s="15" t="n"/>
      <c r="G255" s="13" t="n"/>
    </row>
    <row r="256">
      <c r="B256" s="21" t="n"/>
      <c r="C256" s="13" t="n"/>
      <c r="D256" s="22" t="str">
        <f>IF(C256="","",IFERROR(INDEX(Estoque!$C$14:$C$63,MATCH(C256,Estoque!$B$14:$B$63,0)),"Código não cadastrado"))</f>
        <v/>
      </c>
      <c r="E256" s="13" t="n"/>
      <c r="F256" s="15" t="n"/>
      <c r="G256" s="13" t="n"/>
    </row>
    <row r="257">
      <c r="B257" s="21" t="n"/>
      <c r="C257" s="13" t="n"/>
      <c r="D257" s="22" t="str">
        <f>IF(C257="","",IFERROR(INDEX(Estoque!$C$14:$C$63,MATCH(C257,Estoque!$B$14:$B$63,0)),"Código não cadastrado"))</f>
        <v/>
      </c>
      <c r="E257" s="13" t="n"/>
      <c r="F257" s="15" t="n"/>
      <c r="G257" s="13" t="n"/>
    </row>
    <row r="258">
      <c r="B258" s="21" t="n"/>
      <c r="C258" s="13" t="n"/>
      <c r="D258" s="22" t="str">
        <f>IF(C258="","",IFERROR(INDEX(Estoque!$C$14:$C$63,MATCH(C258,Estoque!$B$14:$B$63,0)),"Código não cadastrado"))</f>
        <v/>
      </c>
      <c r="E258" s="13" t="n"/>
      <c r="F258" s="15" t="n"/>
      <c r="G258" s="13" t="n"/>
    </row>
    <row r="259">
      <c r="B259" s="21" t="n"/>
      <c r="C259" s="13" t="n"/>
      <c r="D259" s="22" t="str">
        <f>IF(C259="","",IFERROR(INDEX(Estoque!$C$14:$C$63,MATCH(C259,Estoque!$B$14:$B$63,0)),"Código não cadastrado"))</f>
        <v/>
      </c>
      <c r="E259" s="13" t="n"/>
      <c r="F259" s="15" t="n"/>
      <c r="G259" s="13" t="n"/>
    </row>
    <row r="260">
      <c r="B260" s="21" t="n"/>
      <c r="C260" s="13" t="n"/>
      <c r="D260" s="22" t="str">
        <f>IF(C260="","",IFERROR(INDEX(Estoque!$C$14:$C$63,MATCH(C260,Estoque!$B$14:$B$63,0)),"Código não cadastrado"))</f>
        <v/>
      </c>
      <c r="E260" s="13" t="n"/>
      <c r="F260" s="15" t="n"/>
      <c r="G260" s="13" t="n"/>
    </row>
    <row r="261">
      <c r="B261" s="21" t="n"/>
      <c r="C261" s="13" t="n"/>
      <c r="D261" s="22" t="str">
        <f>IF(C261="","",IFERROR(INDEX(Estoque!$C$14:$C$63,MATCH(C261,Estoque!$B$14:$B$63,0)),"Código não cadastrado"))</f>
        <v/>
      </c>
      <c r="E261" s="13" t="n"/>
      <c r="F261" s="15" t="n"/>
      <c r="G261" s="13" t="n"/>
    </row>
    <row r="262">
      <c r="B262" s="21" t="n"/>
      <c r="C262" s="13" t="n"/>
      <c r="D262" s="22" t="str">
        <f>IF(C262="","",IFERROR(INDEX(Estoque!$C$14:$C$63,MATCH(C262,Estoque!$B$14:$B$63,0)),"Código não cadastrado"))</f>
        <v/>
      </c>
      <c r="E262" s="13" t="n"/>
      <c r="F262" s="15" t="n"/>
      <c r="G262" s="13" t="n"/>
    </row>
    <row r="263">
      <c r="B263" s="21" t="n"/>
      <c r="C263" s="13" t="n"/>
      <c r="D263" s="22" t="str">
        <f>IF(C263="","",IFERROR(INDEX(Estoque!$C$14:$C$63,MATCH(C263,Estoque!$B$14:$B$63,0)),"Código não cadastrado"))</f>
        <v/>
      </c>
      <c r="E263" s="13" t="n"/>
      <c r="F263" s="15" t="n"/>
      <c r="G263" s="13" t="n"/>
    </row>
    <row r="264">
      <c r="B264" s="21" t="n"/>
      <c r="C264" s="13" t="n"/>
      <c r="D264" s="22" t="str">
        <f>IF(C264="","",IFERROR(INDEX(Estoque!$C$14:$C$63,MATCH(C264,Estoque!$B$14:$B$63,0)),"Código não cadastrado"))</f>
        <v/>
      </c>
      <c r="E264" s="13" t="n"/>
      <c r="F264" s="15" t="n"/>
      <c r="G264" s="13" t="n"/>
    </row>
    <row r="265">
      <c r="B265" s="21" t="n"/>
      <c r="C265" s="13" t="n"/>
      <c r="D265" s="22" t="str">
        <f>IF(C265="","",IFERROR(INDEX(Estoque!$C$14:$C$63,MATCH(C265,Estoque!$B$14:$B$63,0)),"Código não cadastrado"))</f>
        <v/>
      </c>
      <c r="E265" s="13" t="n"/>
      <c r="F265" s="15" t="n"/>
      <c r="G265" s="13" t="n"/>
    </row>
    <row r="266">
      <c r="B266" s="21" t="n"/>
      <c r="C266" s="13" t="n"/>
      <c r="D266" s="22" t="str">
        <f>IF(C266="","",IFERROR(INDEX(Estoque!$C$14:$C$63,MATCH(C266,Estoque!$B$14:$B$63,0)),"Código não cadastrado"))</f>
        <v/>
      </c>
      <c r="E266" s="13" t="n"/>
      <c r="F266" s="15" t="n"/>
      <c r="G266" s="13" t="n"/>
    </row>
    <row r="267">
      <c r="B267" s="21" t="n"/>
      <c r="C267" s="13" t="n"/>
      <c r="D267" s="22" t="str">
        <f>IF(C267="","",IFERROR(INDEX(Estoque!$C$14:$C$63,MATCH(C267,Estoque!$B$14:$B$63,0)),"Código não cadastrado"))</f>
        <v/>
      </c>
      <c r="E267" s="13" t="n"/>
      <c r="F267" s="15" t="n"/>
      <c r="G267" s="13" t="n"/>
    </row>
    <row r="268">
      <c r="B268" s="21" t="n"/>
      <c r="C268" s="13" t="n"/>
      <c r="D268" s="22" t="str">
        <f>IF(C268="","",IFERROR(INDEX(Estoque!$C$14:$C$63,MATCH(C268,Estoque!$B$14:$B$63,0)),"Código não cadastrado"))</f>
        <v/>
      </c>
      <c r="E268" s="13" t="n"/>
      <c r="F268" s="15" t="n"/>
      <c r="G268" s="13" t="n"/>
    </row>
    <row r="269">
      <c r="B269" s="21" t="n"/>
      <c r="C269" s="13" t="n"/>
      <c r="D269" s="22" t="str">
        <f>IF(C269="","",IFERROR(INDEX(Estoque!$C$14:$C$63,MATCH(C269,Estoque!$B$14:$B$63,0)),"Código não cadastrado"))</f>
        <v/>
      </c>
      <c r="E269" s="13" t="n"/>
      <c r="F269" s="15" t="n"/>
      <c r="G269" s="13" t="n"/>
    </row>
    <row r="270">
      <c r="B270" s="21" t="n"/>
      <c r="C270" s="13" t="n"/>
      <c r="D270" s="22" t="str">
        <f>IF(C270="","",IFERROR(INDEX(Estoque!$C$14:$C$63,MATCH(C270,Estoque!$B$14:$B$63,0)),"Código não cadastrado"))</f>
        <v/>
      </c>
      <c r="E270" s="13" t="n"/>
      <c r="F270" s="15" t="n"/>
      <c r="G270" s="13" t="n"/>
    </row>
    <row r="271">
      <c r="B271" s="21" t="n"/>
      <c r="C271" s="13" t="n"/>
      <c r="D271" s="22" t="str">
        <f>IF(C271="","",IFERROR(INDEX(Estoque!$C$14:$C$63,MATCH(C271,Estoque!$B$14:$B$63,0)),"Código não cadastrado"))</f>
        <v/>
      </c>
      <c r="E271" s="13" t="n"/>
      <c r="F271" s="15" t="n"/>
      <c r="G271" s="13" t="n"/>
    </row>
    <row r="272">
      <c r="B272" s="21" t="n"/>
      <c r="C272" s="13" t="n"/>
      <c r="D272" s="22" t="str">
        <f>IF(C272="","",IFERROR(INDEX(Estoque!$C$14:$C$63,MATCH(C272,Estoque!$B$14:$B$63,0)),"Código não cadastrado"))</f>
        <v/>
      </c>
      <c r="E272" s="13" t="n"/>
      <c r="F272" s="15" t="n"/>
      <c r="G272" s="13" t="n"/>
    </row>
    <row r="273">
      <c r="B273" s="21" t="n"/>
      <c r="C273" s="13" t="n"/>
      <c r="D273" s="22" t="str">
        <f>IF(C273="","",IFERROR(INDEX(Estoque!$C$14:$C$63,MATCH(C273,Estoque!$B$14:$B$63,0)),"Código não cadastrado"))</f>
        <v/>
      </c>
      <c r="E273" s="13" t="n"/>
      <c r="F273" s="15" t="n"/>
      <c r="G273" s="13" t="n"/>
    </row>
    <row r="274">
      <c r="B274" s="21" t="n"/>
      <c r="C274" s="13" t="n"/>
      <c r="D274" s="22" t="str">
        <f>IF(C274="","",IFERROR(INDEX(Estoque!$C$14:$C$63,MATCH(C274,Estoque!$B$14:$B$63,0)),"Código não cadastrado"))</f>
        <v/>
      </c>
      <c r="E274" s="13" t="n"/>
      <c r="F274" s="15" t="n"/>
      <c r="G274" s="13" t="n"/>
    </row>
    <row r="275">
      <c r="B275" s="21" t="n"/>
      <c r="C275" s="13" t="n"/>
      <c r="D275" s="22" t="str">
        <f>IF(C275="","",IFERROR(INDEX(Estoque!$C$14:$C$63,MATCH(C275,Estoque!$B$14:$B$63,0)),"Código não cadastrado"))</f>
        <v/>
      </c>
      <c r="E275" s="13" t="n"/>
      <c r="F275" s="15" t="n"/>
      <c r="G275" s="13" t="n"/>
    </row>
    <row r="276">
      <c r="B276" s="21" t="n"/>
      <c r="C276" s="13" t="n"/>
      <c r="D276" s="22" t="str">
        <f>IF(C276="","",IFERROR(INDEX(Estoque!$C$14:$C$63,MATCH(C276,Estoque!$B$14:$B$63,0)),"Código não cadastrado"))</f>
        <v/>
      </c>
      <c r="E276" s="13" t="n"/>
      <c r="F276" s="15" t="n"/>
      <c r="G276" s="13" t="n"/>
    </row>
    <row r="277">
      <c r="B277" s="21" t="n"/>
      <c r="C277" s="13" t="n"/>
      <c r="D277" s="22" t="str">
        <f>IF(C277="","",IFERROR(INDEX(Estoque!$C$14:$C$63,MATCH(C277,Estoque!$B$14:$B$63,0)),"Código não cadastrado"))</f>
        <v/>
      </c>
      <c r="E277" s="13" t="n"/>
      <c r="F277" s="15" t="n"/>
      <c r="G277" s="13" t="n"/>
    </row>
    <row r="278">
      <c r="B278" s="21" t="n"/>
      <c r="C278" s="13" t="n"/>
      <c r="D278" s="22" t="str">
        <f>IF(C278="","",IFERROR(INDEX(Estoque!$C$14:$C$63,MATCH(C278,Estoque!$B$14:$B$63,0)),"Código não cadastrado"))</f>
        <v/>
      </c>
      <c r="E278" s="13" t="n"/>
      <c r="F278" s="15" t="n"/>
      <c r="G278" s="13" t="n"/>
    </row>
    <row r="279">
      <c r="B279" s="21" t="n"/>
      <c r="C279" s="13" t="n"/>
      <c r="D279" s="22" t="str">
        <f>IF(C279="","",IFERROR(INDEX(Estoque!$C$14:$C$63,MATCH(C279,Estoque!$B$14:$B$63,0)),"Código não cadastrado"))</f>
        <v/>
      </c>
      <c r="E279" s="13" t="n"/>
      <c r="F279" s="15" t="n"/>
      <c r="G279" s="13" t="n"/>
    </row>
    <row r="280">
      <c r="B280" s="21" t="n"/>
      <c r="C280" s="13" t="n"/>
      <c r="D280" s="22" t="str">
        <f>IF(C280="","",IFERROR(INDEX(Estoque!$C$14:$C$63,MATCH(C280,Estoque!$B$14:$B$63,0)),"Código não cadastrado"))</f>
        <v/>
      </c>
      <c r="E280" s="13" t="n"/>
      <c r="F280" s="15" t="n"/>
      <c r="G280" s="13" t="n"/>
    </row>
    <row r="281">
      <c r="B281" s="21" t="n"/>
      <c r="C281" s="13" t="n"/>
      <c r="D281" s="22" t="str">
        <f>IF(C281="","",IFERROR(INDEX(Estoque!$C$14:$C$63,MATCH(C281,Estoque!$B$14:$B$63,0)),"Código não cadastrado"))</f>
        <v/>
      </c>
      <c r="E281" s="13" t="n"/>
      <c r="F281" s="15" t="n"/>
      <c r="G281" s="13" t="n"/>
    </row>
    <row r="282">
      <c r="B282" s="21" t="n"/>
      <c r="C282" s="13" t="n"/>
      <c r="D282" s="22" t="str">
        <f>IF(C282="","",IFERROR(INDEX(Estoque!$C$14:$C$63,MATCH(C282,Estoque!$B$14:$B$63,0)),"Código não cadastrado"))</f>
        <v/>
      </c>
      <c r="E282" s="13" t="n"/>
      <c r="F282" s="15" t="n"/>
      <c r="G282" s="13" t="n"/>
    </row>
    <row r="283">
      <c r="B283" s="21" t="n"/>
      <c r="C283" s="13" t="n"/>
      <c r="D283" s="22" t="str">
        <f>IF(C283="","",IFERROR(INDEX(Estoque!$C$14:$C$63,MATCH(C283,Estoque!$B$14:$B$63,0)),"Código não cadastrado"))</f>
        <v/>
      </c>
      <c r="E283" s="13" t="n"/>
      <c r="F283" s="15" t="n"/>
      <c r="G283" s="13" t="n"/>
    </row>
    <row r="284">
      <c r="B284" s="21" t="n"/>
      <c r="C284" s="13" t="n"/>
      <c r="D284" s="22" t="str">
        <f>IF(C284="","",IFERROR(INDEX(Estoque!$C$14:$C$63,MATCH(C284,Estoque!$B$14:$B$63,0)),"Código não cadastrado"))</f>
        <v/>
      </c>
      <c r="E284" s="13" t="n"/>
      <c r="F284" s="15" t="n"/>
      <c r="G284" s="13" t="n"/>
    </row>
    <row r="285">
      <c r="B285" s="21" t="n"/>
      <c r="C285" s="13" t="n"/>
      <c r="D285" s="22" t="str">
        <f>IF(C285="","",IFERROR(INDEX(Estoque!$C$14:$C$63,MATCH(C285,Estoque!$B$14:$B$63,0)),"Código não cadastrado"))</f>
        <v/>
      </c>
      <c r="E285" s="13" t="n"/>
      <c r="F285" s="15" t="n"/>
      <c r="G285" s="13" t="n"/>
    </row>
    <row r="286">
      <c r="B286" s="21" t="n"/>
      <c r="C286" s="13" t="n"/>
      <c r="D286" s="22" t="str">
        <f>IF(C286="","",IFERROR(INDEX(Estoque!$C$14:$C$63,MATCH(C286,Estoque!$B$14:$B$63,0)),"Código não cadastrado"))</f>
        <v/>
      </c>
      <c r="E286" s="13" t="n"/>
      <c r="F286" s="15" t="n"/>
      <c r="G286" s="13" t="n"/>
    </row>
    <row r="287">
      <c r="B287" s="21" t="n"/>
      <c r="C287" s="13" t="n"/>
      <c r="D287" s="22" t="str">
        <f>IF(C287="","",IFERROR(INDEX(Estoque!$C$14:$C$63,MATCH(C287,Estoque!$B$14:$B$63,0)),"Código não cadastrado"))</f>
        <v/>
      </c>
      <c r="E287" s="13" t="n"/>
      <c r="F287" s="15" t="n"/>
      <c r="G287" s="13" t="n"/>
    </row>
    <row r="288">
      <c r="B288" s="21" t="n"/>
      <c r="C288" s="13" t="n"/>
      <c r="D288" s="22" t="str">
        <f>IF(C288="","",IFERROR(INDEX(Estoque!$C$14:$C$63,MATCH(C288,Estoque!$B$14:$B$63,0)),"Código não cadastrado"))</f>
        <v/>
      </c>
      <c r="E288" s="13" t="n"/>
      <c r="F288" s="15" t="n"/>
      <c r="G288" s="13" t="n"/>
    </row>
    <row r="289">
      <c r="B289" s="21" t="n"/>
      <c r="C289" s="13" t="n"/>
      <c r="D289" s="22" t="str">
        <f>IF(C289="","",IFERROR(INDEX(Estoque!$C$14:$C$63,MATCH(C289,Estoque!$B$14:$B$63,0)),"Código não cadastrado"))</f>
        <v/>
      </c>
      <c r="E289" s="13" t="n"/>
      <c r="F289" s="15" t="n"/>
      <c r="G289" s="13" t="n"/>
    </row>
    <row r="290">
      <c r="B290" s="21" t="n"/>
      <c r="C290" s="13" t="n"/>
      <c r="D290" s="22" t="str">
        <f>IF(C290="","",IFERROR(INDEX(Estoque!$C$14:$C$63,MATCH(C290,Estoque!$B$14:$B$63,0)),"Código não cadastrado"))</f>
        <v/>
      </c>
      <c r="E290" s="13" t="n"/>
      <c r="F290" s="15" t="n"/>
      <c r="G290" s="13" t="n"/>
    </row>
    <row r="291">
      <c r="B291" s="21" t="n"/>
      <c r="C291" s="13" t="n"/>
      <c r="D291" s="22" t="str">
        <f>IF(C291="","",IFERROR(INDEX(Estoque!$C$14:$C$63,MATCH(C291,Estoque!$B$14:$B$63,0)),"Código não cadastrado"))</f>
        <v/>
      </c>
      <c r="E291" s="13" t="n"/>
      <c r="F291" s="15" t="n"/>
      <c r="G291" s="13" t="n"/>
    </row>
    <row r="292">
      <c r="B292" s="21" t="n"/>
      <c r="C292" s="13" t="n"/>
      <c r="D292" s="22" t="str">
        <f>IF(C292="","",IFERROR(INDEX(Estoque!$C$14:$C$63,MATCH(C292,Estoque!$B$14:$B$63,0)),"Código não cadastrado"))</f>
        <v/>
      </c>
      <c r="E292" s="13" t="n"/>
      <c r="F292" s="15" t="n"/>
      <c r="G292" s="13" t="n"/>
    </row>
    <row r="293">
      <c r="B293" s="21" t="n"/>
      <c r="C293" s="13" t="n"/>
      <c r="D293" s="22" t="str">
        <f>IF(C293="","",IFERROR(INDEX(Estoque!$C$14:$C$63,MATCH(C293,Estoque!$B$14:$B$63,0)),"Código não cadastrado"))</f>
        <v/>
      </c>
      <c r="E293" s="13" t="n"/>
      <c r="F293" s="15" t="n"/>
      <c r="G293" s="13" t="n"/>
    </row>
    <row r="294">
      <c r="B294" s="21" t="n"/>
      <c r="C294" s="13" t="n"/>
      <c r="D294" s="22" t="str">
        <f>IF(C294="","",IFERROR(INDEX(Estoque!$C$14:$C$63,MATCH(C294,Estoque!$B$14:$B$63,0)),"Código não cadastrado"))</f>
        <v/>
      </c>
      <c r="E294" s="13" t="n"/>
      <c r="F294" s="15" t="n"/>
      <c r="G294" s="13" t="n"/>
    </row>
    <row r="295">
      <c r="B295" s="21" t="n"/>
      <c r="C295" s="13" t="n"/>
      <c r="D295" s="22" t="str">
        <f>IF(C295="","",IFERROR(INDEX(Estoque!$C$14:$C$63,MATCH(C295,Estoque!$B$14:$B$63,0)),"Código não cadastrado"))</f>
        <v/>
      </c>
      <c r="E295" s="13" t="n"/>
      <c r="F295" s="15" t="n"/>
      <c r="G295" s="13" t="n"/>
    </row>
    <row r="296">
      <c r="B296" s="21" t="n"/>
      <c r="C296" s="13" t="n"/>
      <c r="D296" s="22" t="str">
        <f>IF(C296="","",IFERROR(INDEX(Estoque!$C$14:$C$63,MATCH(C296,Estoque!$B$14:$B$63,0)),"Código não cadastrado"))</f>
        <v/>
      </c>
      <c r="E296" s="13" t="n"/>
      <c r="F296" s="15" t="n"/>
      <c r="G296" s="13" t="n"/>
    </row>
    <row r="297">
      <c r="B297" s="21" t="n"/>
      <c r="C297" s="13" t="n"/>
      <c r="D297" s="22" t="str">
        <f>IF(C297="","",IFERROR(INDEX(Estoque!$C$14:$C$63,MATCH(C297,Estoque!$B$14:$B$63,0)),"Código não cadastrado"))</f>
        <v/>
      </c>
      <c r="E297" s="13" t="n"/>
      <c r="F297" s="15" t="n"/>
      <c r="G297" s="13" t="n"/>
    </row>
    <row r="298">
      <c r="B298" s="21" t="n"/>
      <c r="C298" s="13" t="n"/>
      <c r="D298" s="22" t="str">
        <f>IF(C298="","",IFERROR(INDEX(Estoque!$C$14:$C$63,MATCH(C298,Estoque!$B$14:$B$63,0)),"Código não cadastrado"))</f>
        <v/>
      </c>
      <c r="E298" s="13" t="n"/>
      <c r="F298" s="15" t="n"/>
      <c r="G298" s="13" t="n"/>
    </row>
    <row r="299">
      <c r="B299" s="21" t="n"/>
      <c r="C299" s="13" t="n"/>
      <c r="D299" s="22" t="str">
        <f>IF(C299="","",IFERROR(INDEX(Estoque!$C$14:$C$63,MATCH(C299,Estoque!$B$14:$B$63,0)),"Código não cadastrado"))</f>
        <v/>
      </c>
      <c r="E299" s="13" t="n"/>
      <c r="F299" s="15" t="n"/>
      <c r="G299" s="13" t="n"/>
    </row>
    <row r="300">
      <c r="B300" s="21" t="n"/>
      <c r="C300" s="13" t="n"/>
      <c r="D300" s="22" t="str">
        <f>IF(C300="","",IFERROR(INDEX(Estoque!$C$14:$C$63,MATCH(C300,Estoque!$B$14:$B$63,0)),"Código não cadastrado"))</f>
        <v/>
      </c>
      <c r="E300" s="13" t="n"/>
      <c r="F300" s="15" t="n"/>
      <c r="G300" s="13" t="n"/>
    </row>
    <row r="301">
      <c r="B301" s="21" t="n"/>
      <c r="C301" s="13" t="n"/>
      <c r="D301" s="22" t="str">
        <f>IF(C301="","",IFERROR(INDEX(Estoque!$C$14:$C$63,MATCH(C301,Estoque!$B$14:$B$63,0)),"Código não cadastrado"))</f>
        <v/>
      </c>
      <c r="E301" s="13" t="n"/>
      <c r="F301" s="15" t="n"/>
      <c r="G301" s="13" t="n"/>
    </row>
    <row r="302">
      <c r="B302" s="21" t="n"/>
      <c r="C302" s="13" t="n"/>
      <c r="D302" s="22" t="str">
        <f>IF(C302="","",IFERROR(INDEX(Estoque!$C$14:$C$63,MATCH(C302,Estoque!$B$14:$B$63,0)),"Código não cadastrado"))</f>
        <v/>
      </c>
      <c r="E302" s="13" t="n"/>
      <c r="F302" s="15" t="n"/>
      <c r="G302" s="13" t="n"/>
    </row>
    <row r="303">
      <c r="B303" s="21" t="n"/>
      <c r="C303" s="13" t="n"/>
      <c r="D303" s="22" t="str">
        <f>IF(C303="","",IFERROR(INDEX(Estoque!$C$14:$C$63,MATCH(C303,Estoque!$B$14:$B$63,0)),"Código não cadastrado"))</f>
        <v/>
      </c>
      <c r="E303" s="13" t="n"/>
      <c r="F303" s="15" t="n"/>
      <c r="G303" s="13" t="n"/>
    </row>
    <row r="304">
      <c r="B304" s="21" t="n"/>
      <c r="C304" s="13" t="n"/>
      <c r="D304" s="22" t="str">
        <f>IF(C304="","",IFERROR(INDEX(Estoque!$C$14:$C$63,MATCH(C304,Estoque!$B$14:$B$63,0)),"Código não cadastrado"))</f>
        <v/>
      </c>
      <c r="E304" s="13" t="n"/>
      <c r="F304" s="15" t="n"/>
      <c r="G304" s="13" t="n"/>
    </row>
    <row r="305">
      <c r="B305" s="21" t="n"/>
      <c r="C305" s="13" t="n"/>
      <c r="D305" s="22" t="str">
        <f>IF(C305="","",IFERROR(INDEX(Estoque!$C$14:$C$63,MATCH(C305,Estoque!$B$14:$B$63,0)),"Código não cadastrado"))</f>
        <v/>
      </c>
      <c r="E305" s="13" t="n"/>
      <c r="F305" s="15" t="n"/>
      <c r="G305" s="13" t="n"/>
    </row>
    <row r="306">
      <c r="B306" s="21" t="n"/>
      <c r="C306" s="13" t="n"/>
      <c r="D306" s="22" t="str">
        <f>IF(C306="","",IFERROR(INDEX(Estoque!$C$14:$C$63,MATCH(C306,Estoque!$B$14:$B$63,0)),"Código não cadastrado"))</f>
        <v/>
      </c>
      <c r="E306" s="13" t="n"/>
      <c r="F306" s="15" t="n"/>
      <c r="G306" s="13" t="n"/>
    </row>
  </sheetData>
  <autoFilter ref="B6:G306"/>
  <mergeCells count="3">
    <mergeCell ref="B2:G2"/>
    <mergeCell ref="D4:G4"/>
    <mergeCell ref="B1:G1"/>
  </mergeCells>
  <conditionalFormatting sqref="D7:D306">
    <cfRule type="expression" priority="1" dxfId="0">
      <formula>$D7="Código não cadastrado"</formula>
    </cfRule>
  </conditionalFormatting>
  <dataValidations count="3">
    <dataValidation sqref="C7:C306" showDropDown="0" showInputMessage="0" showErrorMessage="1" allowBlank="1" errorTitle="Opção inválida" error="Escolha um código cadastrado na aba Estoque." type="list">
      <formula1>Estoque!$B$14:$B$63</formula1>
    </dataValidation>
    <dataValidation sqref="E7:E306" showDropDown="0" showInputMessage="0" showErrorMessage="1" allowBlank="0" errorTitle="Opção inválida" error="Escolha Entrada ou Saída." type="list">
      <formula1>"Entrada,Saída"</formula1>
    </dataValidation>
    <dataValidation sqref="F7:F306" showDropDown="0" showInputMessage="0" showErrorMessage="1" allowBlank="1" errorTitle="Valor inválido" error="Digite a quantidade sem sinal de menos: o tipo já diz se entra ou sai." type="decimal" operator="greaterThanOrEqual">
      <formula1>0</formula1>
    </dataValidation>
  </dataValidation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B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4" customWidth="1" min="2" max="2"/>
  </cols>
  <sheetData>
    <row r="1" ht="36" customHeight="1">
      <c r="B1" s="1" t="inlineStr">
        <is>
          <t>DIG · Como usar o Controle de estoque</t>
        </is>
      </c>
    </row>
    <row r="3" ht="24" customHeight="1">
      <c r="B3" s="6" t="inlineStr">
        <is>
          <t>Para que serve</t>
        </is>
      </c>
    </row>
    <row r="4" ht="36" customHeight="1">
      <c r="B4" s="23" t="inlineStr">
        <is>
          <t>Faltar produto é perder venda; sobrar é dinheiro parado. Com o ponto de pedido, você sabe, item a item, a hora de comprar de novo antes de o estoque acabar.</t>
        </is>
      </c>
    </row>
    <row r="6" ht="24" customHeight="1">
      <c r="B6" s="6" t="inlineStr">
        <is>
          <t>Passo a passo</t>
        </is>
      </c>
    </row>
    <row r="7" ht="21" customHeight="1">
      <c r="B7" s="23" t="inlineStr">
        <is>
          <t>1. Na aba Estoque, cadastre cada produto: código, nome, unidade e estoque inicial.</t>
        </is>
      </c>
    </row>
    <row r="8" ht="36" customHeight="1">
      <c r="B8" s="23" t="inlineStr">
        <is>
          <t>2. Informe o estoque mínimo (a reserva de segurança), o consumo médio por dia e o prazo de entrega do fornecedor, em dias.</t>
        </is>
      </c>
    </row>
    <row r="9" ht="21" customHeight="1">
      <c r="B9" s="23" t="inlineStr">
        <is>
          <t>3. Na aba Movimentações, registre cada entrada e cada saída, escolhendo o código na lista.</t>
        </is>
      </c>
    </row>
    <row r="10" ht="36" customHeight="1">
      <c r="B10" s="23" t="inlineStr">
        <is>
          <t>4. A aba Estoque soma as movimentações, mostra o saldo e avisa: OK, Hora de pedir, Abaixo do mínimo ou Ruptura.</t>
        </is>
      </c>
    </row>
    <row r="11" ht="36" customHeight="1">
      <c r="B11" s="23" t="inlineStr">
        <is>
          <t>5. Antes de começar, apague os exemplos: na aba Movimentações, B7:C19 e E7:G19; na aba Estoque, B14:E19 e I14:K19.</t>
        </is>
      </c>
    </row>
    <row r="13" ht="24" customHeight="1">
      <c r="B13" s="6" t="inlineStr">
        <is>
          <t>Como a conta é feita</t>
        </is>
      </c>
    </row>
    <row r="14" ht="21" customHeight="1">
      <c r="B14" s="23" t="inlineStr">
        <is>
          <t>Saldo = estoque inicial + entradas − saídas.</t>
        </is>
      </c>
    </row>
    <row r="15" ht="21" customHeight="1">
      <c r="B15" s="23" t="inlineStr">
        <is>
          <t>Ponto de pedido = consumo médio por dia × prazo de entrega + estoque mínimo.</t>
        </is>
      </c>
    </row>
    <row r="16" ht="21" customHeight="1">
      <c r="B16" s="23" t="inlineStr">
        <is>
          <t>Dias de estoque = saldo ÷ consumo médio por dia.</t>
        </is>
      </c>
    </row>
    <row r="17" ht="36" customHeight="1">
      <c r="B17" s="23" t="inlineStr">
        <is>
          <t>Exemplo: consumo de 6 unidades por dia, entrega em 7 dias e mínimo de 30 → ponto de pedido de 72. Com saldo de 60, é hora de pedir.</t>
        </is>
      </c>
    </row>
    <row r="19" ht="24" customHeight="1">
      <c r="B19" s="6" t="inlineStr">
        <is>
          <t>Dicas</t>
        </is>
      </c>
    </row>
    <row r="20" ht="36" customHeight="1">
      <c r="B20" s="23" t="inlineStr">
        <is>
          <t>• Para achar o consumo médio por dia, some as saídas de um período e divida pelo número de dias.</t>
        </is>
      </c>
    </row>
    <row r="21" ht="36" customHeight="1">
      <c r="B21" s="23" t="inlineStr">
        <is>
          <t>• Faça uma contagem física de tempos em tempos e ajuste o estoque inicial se o saldo não bater.</t>
        </is>
      </c>
    </row>
    <row r="22" ht="36" customHeight="1">
      <c r="B22" s="23" t="inlineStr">
        <is>
          <t>• A planilha comporta 50 produtos e 300 movimentações. Para mais, desproteja a aba Estoque (Revisão &gt; Desproteger Planilha, sem senha) e amplie os intervalos.</t>
        </is>
      </c>
    </row>
    <row r="24" ht="24" customHeight="1">
      <c r="B24" s="6" t="inlineStr">
        <is>
          <t>Sobre a DIG</t>
        </is>
      </c>
    </row>
    <row r="25" ht="81" customHeight="1">
      <c r="B25" s="23" t="inlineStr">
        <is>
          <t>A Development Inovation Growth ajuda empresas a sair da superfície: descobrir oportunidades com inteligência de mercado, inovar com software sob medida e crescer com automações e integrações com IA. Quando a planilha não der mais conta, integramos estoque, vendas e compras para o alerta chegar sozinho a quem compra. Agende um diagnóstico pelo nosso site.</t>
        </is>
      </c>
    </row>
    <row r="27">
      <c r="B27" s="24" t="inlineStr">
        <is>
          <t>Versão 1.0 · novembro de 2026 · Development Inovation Growth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Development Inovation Growth</dc:creator>
  <dc:title>Controle de estoque com ponto de pedido</dc:title>
  <dc:subject>Material gratuito da DIG</dc:subject>
  <dc:language>pt-BR</dc:language>
  <dcterms:created xsi:type="dcterms:W3CDTF">2026-11-02T19:00:05Z</dcterms:created>
  <dcterms:modified xsi:type="dcterms:W3CDTF">2026-11-02T19:00:05Z</dcterms:modified>
  <cp:lastModifiedBy>Development Inovation Growth</cp:lastModifiedBy>
  <cp:keywords>estoque, ponto de pedido, ruptura, compras, DIG</cp:keywords>
</cp:coreProperties>
</file>